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E:\BUREAU D'ETUDE\APPEL D'OFFRE\JANVIER\AUSSAC-VADALLE - Construction d'une Résidence Senior sur la commune d'Aussac-Vadalle\OFFRE\"/>
    </mc:Choice>
  </mc:AlternateContent>
  <xr:revisionPtr revIDLastSave="0" documentId="13_ncr:1_{6B0D622C-4983-4319-B05B-7B451E105AE8}" xr6:coauthVersionLast="47" xr6:coauthVersionMax="47" xr10:uidLastSave="{00000000-0000-0000-0000-000000000000}"/>
  <bookViews>
    <workbookView xWindow="-28920" yWindow="0" windowWidth="29040" windowHeight="15840" xr2:uid="{00000000-000D-0000-FFFF-FFFF00000000}"/>
  </bookViews>
  <sheets>
    <sheet name="01 - BORDNORMAL" sheetId="1" r:id="rId1"/>
  </sheets>
  <definedNames>
    <definedName name="cell_CoefGeneral">'01 - BORDNORMAL'!$G$3</definedName>
    <definedName name="_xlnm.Print_Area" localSheetId="0">'01 - BORDNORMAL'!$A$1:$M$273</definedName>
  </definedNames>
  <calcPr calcId="191029"/>
  <extLst>
    <ext uri="GoogleSheetsCustomDataVersion2">
      <go:sheetsCustomData xmlns:go="http://customooxmlschemas.google.com/" r:id="rId5" roundtripDataChecksum="caylRDon7VvuNhan0qwFkIoRtvLh3fV36p8PlihZ4as="/>
    </ext>
  </extLst>
</workbook>
</file>

<file path=xl/calcChain.xml><?xml version="1.0" encoding="utf-8"?>
<calcChain xmlns="http://schemas.openxmlformats.org/spreadsheetml/2006/main">
  <c r="L230" i="1" l="1"/>
  <c r="L268" i="1"/>
  <c r="L267" i="1"/>
  <c r="L266" i="1"/>
  <c r="L79" i="1"/>
  <c r="L264" i="1"/>
  <c r="L263" i="1"/>
  <c r="L261" i="1"/>
  <c r="L257" i="1"/>
  <c r="L256" i="1"/>
  <c r="L255" i="1"/>
  <c r="L254" i="1"/>
  <c r="L247" i="1"/>
  <c r="L246" i="1"/>
  <c r="L228" i="1"/>
  <c r="L223" i="1"/>
  <c r="L227" i="1"/>
  <c r="L226" i="1"/>
  <c r="L220" i="1"/>
  <c r="L221" i="1"/>
  <c r="L222" i="1"/>
  <c r="L219" i="1"/>
  <c r="L206" i="1"/>
  <c r="L205" i="1"/>
  <c r="L201" i="1"/>
  <c r="L200" i="1"/>
  <c r="L198" i="1"/>
  <c r="L192" i="1"/>
  <c r="L193" i="1"/>
  <c r="L194" i="1"/>
  <c r="L196" i="1"/>
  <c r="L197" i="1"/>
  <c r="L191" i="1"/>
  <c r="L187" i="1"/>
  <c r="L188" i="1"/>
  <c r="L186" i="1"/>
  <c r="L182" i="1"/>
  <c r="L183" i="1"/>
  <c r="L181" i="1"/>
  <c r="L176" i="1"/>
  <c r="L177" i="1"/>
  <c r="L178" i="1"/>
  <c r="L175" i="1"/>
  <c r="L171" i="1"/>
  <c r="L172" i="1"/>
  <c r="L156" i="1"/>
  <c r="L157" i="1"/>
  <c r="L155" i="1"/>
  <c r="L151" i="1"/>
  <c r="L149" i="1"/>
  <c r="L150" i="1"/>
  <c r="L148" i="1"/>
  <c r="L145" i="1"/>
  <c r="L146" i="1"/>
  <c r="L144" i="1"/>
  <c r="L135" i="1"/>
  <c r="L138" i="1"/>
  <c r="L139" i="1"/>
  <c r="L140" i="1"/>
  <c r="L141" i="1"/>
  <c r="L142" i="1"/>
  <c r="L137" i="1"/>
  <c r="L130" i="1"/>
  <c r="L128" i="1"/>
  <c r="L129" i="1"/>
  <c r="L127" i="1"/>
  <c r="L124" i="1"/>
  <c r="L125" i="1"/>
  <c r="L123" i="1"/>
  <c r="L118" i="1"/>
  <c r="L119" i="1"/>
  <c r="L117" i="1"/>
  <c r="L104" i="1"/>
  <c r="L102" i="1"/>
  <c r="L101" i="1"/>
  <c r="L92" i="1"/>
  <c r="L93" i="1"/>
  <c r="L94" i="1"/>
  <c r="L95" i="1"/>
  <c r="L96" i="1"/>
  <c r="L91" i="1"/>
  <c r="L87" i="1"/>
  <c r="L84" i="1"/>
  <c r="L85" i="1"/>
  <c r="L83" i="1"/>
  <c r="L77" i="1"/>
  <c r="L74" i="1"/>
  <c r="L71" i="1"/>
  <c r="L72" i="1"/>
  <c r="L73" i="1"/>
  <c r="L70" i="1"/>
  <c r="L67" i="1"/>
  <c r="L64" i="1"/>
  <c r="L65" i="1"/>
  <c r="L63" i="1"/>
  <c r="L37" i="1"/>
  <c r="L39" i="1"/>
  <c r="L41" i="1"/>
  <c r="L42" i="1"/>
  <c r="L43" i="1"/>
  <c r="L44" i="1"/>
  <c r="L45" i="1"/>
  <c r="L47" i="1"/>
  <c r="L48" i="1"/>
  <c r="L49" i="1"/>
  <c r="L33" i="1"/>
  <c r="L32" i="1"/>
  <c r="L34" i="1" s="1"/>
  <c r="L31" i="1"/>
  <c r="L232" i="1" l="1"/>
  <c r="L231" i="1"/>
</calcChain>
</file>

<file path=xl/sharedStrings.xml><?xml version="1.0" encoding="utf-8"?>
<sst xmlns="http://schemas.openxmlformats.org/spreadsheetml/2006/main" count="514" uniqueCount="334">
  <si>
    <t>BPU - DQE</t>
  </si>
  <si>
    <t>Affaire n°2023-H05 - Résidence senior - Aussac-Vadalle</t>
  </si>
  <si>
    <t>Lot n°1 - TERRASSEMENT/VRD</t>
  </si>
  <si>
    <t>Code</t>
  </si>
  <si>
    <t>Désignation</t>
  </si>
  <si>
    <t>Unité</t>
  </si>
  <si>
    <t>Quantité</t>
  </si>
  <si>
    <t>P.U. HT</t>
  </si>
  <si>
    <t>Montant HT</t>
  </si>
  <si>
    <t>1.1</t>
  </si>
  <si>
    <t xml:space="preserve">GENERALITES      </t>
  </si>
  <si>
    <t>1.1.1</t>
  </si>
  <si>
    <t xml:space="preserve">DEFINITION DE L'OPERATION      </t>
  </si>
  <si>
    <t>1.1.2</t>
  </si>
  <si>
    <t xml:space="preserve">RECONNAISSANCE DES LIEUX      </t>
  </si>
  <si>
    <t>1.1.3</t>
  </si>
  <si>
    <t xml:space="preserve">IMPLANTATION      </t>
  </si>
  <si>
    <t>1.1.4</t>
  </si>
  <si>
    <t xml:space="preserve">MATERIAUX      </t>
  </si>
  <si>
    <t>1.1.5</t>
  </si>
  <si>
    <t xml:space="preserve">DISPOSITIONS TECHNIQUES      </t>
  </si>
  <si>
    <t>1.1.6</t>
  </si>
  <si>
    <t xml:space="preserve">DOSSIER DE RECOLLEMENT      </t>
  </si>
  <si>
    <t>1.1.7</t>
  </si>
  <si>
    <t xml:space="preserve">NATURE DES SOLS      </t>
  </si>
  <si>
    <t>1.1.8</t>
  </si>
  <si>
    <t xml:space="preserve">PROTECTION DE L'ENVIRONNEMENT      </t>
  </si>
  <si>
    <t>1.1.9</t>
  </si>
  <si>
    <t xml:space="preserve">DIMENSIONS DES CANALISATIONS      </t>
  </si>
  <si>
    <t>1.1.10</t>
  </si>
  <si>
    <t xml:space="preserve">RAPPORT AVEC L'ADMINISTRATION      </t>
  </si>
  <si>
    <t>1.1.11</t>
  </si>
  <si>
    <t xml:space="preserve">PLANS D'EXECUTION      </t>
  </si>
  <si>
    <t>1.1.12</t>
  </si>
  <si>
    <t xml:space="preserve">EPUISEMENT      </t>
  </si>
  <si>
    <t>1.1.13</t>
  </si>
  <si>
    <t xml:space="preserve">COORDINATION      </t>
  </si>
  <si>
    <t>Sous Total</t>
  </si>
  <si>
    <t>1.2</t>
  </si>
  <si>
    <t xml:space="preserve">NOTA IMPORTANT      </t>
  </si>
  <si>
    <t>P.M</t>
  </si>
  <si>
    <t>1.3</t>
  </si>
  <si>
    <t xml:space="preserve">PHASES DES TRAVAUX      </t>
  </si>
  <si>
    <t>1.4</t>
  </si>
  <si>
    <t xml:space="preserve">TRAVAUX PREPARATOIRES      </t>
  </si>
  <si>
    <t>1.4.1</t>
  </si>
  <si>
    <t xml:space="preserve">ABATTAGE D'ARBRES      </t>
  </si>
  <si>
    <t>Ens.</t>
  </si>
  <si>
    <t>1.4.2</t>
  </si>
  <si>
    <t xml:space="preserve">ACCES CHANTIER      </t>
  </si>
  <si>
    <t>1.4.3</t>
  </si>
  <si>
    <t>1.5</t>
  </si>
  <si>
    <t xml:space="preserve">TERRASSEMENTS-REMBLAIEMENTS      </t>
  </si>
  <si>
    <t>1.5.1</t>
  </si>
  <si>
    <t>1.5.2</t>
  </si>
  <si>
    <t xml:space="preserve">DECAPAGE TERRE VEGETALE      </t>
  </si>
  <si>
    <t>1.5.2.1</t>
  </si>
  <si>
    <t xml:space="preserve">Sur 20 cm d'épaisseur environ      </t>
  </si>
  <si>
    <t>M²</t>
  </si>
  <si>
    <t>1.5.3</t>
  </si>
  <si>
    <t xml:space="preserve">TERRASSEMENT      </t>
  </si>
  <si>
    <t>1.5.3.1</t>
  </si>
  <si>
    <t xml:space="preserve">En déblais.      </t>
  </si>
  <si>
    <t>M³</t>
  </si>
  <si>
    <t>1.5.3.2</t>
  </si>
  <si>
    <t xml:space="preserve">En remblais.      </t>
  </si>
  <si>
    <t>1.5.3.3</t>
  </si>
  <si>
    <t xml:space="preserve">Compris reprofilage du terrain et compactage du fond de forme autour desplateformes      </t>
  </si>
  <si>
    <t>Ens</t>
  </si>
  <si>
    <t>1.5.3.4</t>
  </si>
  <si>
    <t xml:space="preserve">Essai à la plaque      </t>
  </si>
  <si>
    <t>U</t>
  </si>
  <si>
    <t>1.5.3.5</t>
  </si>
  <si>
    <t xml:space="preserve">Chargement et transport      </t>
  </si>
  <si>
    <t>1.5.4</t>
  </si>
  <si>
    <t xml:space="preserve">VOIRIE, PARKING ET CHEMINEMENTS      </t>
  </si>
  <si>
    <t>1.5.4.1</t>
  </si>
  <si>
    <t xml:space="preserve">Feutre non tissé type BIDIM compris relevés.      </t>
  </si>
  <si>
    <t>1.5.4.2.1</t>
  </si>
  <si>
    <t>1.5.4.2.2</t>
  </si>
  <si>
    <t xml:space="preserve">Voirie et parking sauf places PMR      </t>
  </si>
  <si>
    <t xml:space="preserve">Gouedo Conception &amp; Expertises - </t>
  </si>
  <si>
    <t>Le : 28/11/2023</t>
  </si>
  <si>
    <t>143 rue de Montmoreau  - 16000 Angoulême</t>
  </si>
  <si>
    <t>Page : 23</t>
  </si>
  <si>
    <t>QUANTITATIF ESTIMATIF</t>
  </si>
  <si>
    <t>1.5.4.3</t>
  </si>
  <si>
    <t xml:space="preserve">Dalles de stabilisation de gravier par plaques alvéolaires      </t>
  </si>
  <si>
    <t>1.5.4.4.1</t>
  </si>
  <si>
    <t>1.5.4.4.2</t>
  </si>
  <si>
    <t xml:space="preserve">Revêtement en béton de désactivé      </t>
  </si>
  <si>
    <t>1.6</t>
  </si>
  <si>
    <t xml:space="preserve">BORDURES DE TROTTOIR      </t>
  </si>
  <si>
    <t>1.6.1</t>
  </si>
  <si>
    <t xml:space="preserve">Type A2 en périphérie du parking et de la voie circulable      </t>
  </si>
  <si>
    <t>ML</t>
  </si>
  <si>
    <t>1.6.2</t>
  </si>
  <si>
    <t xml:space="preserve">Type P1 en limite des cheminements piétons      </t>
  </si>
  <si>
    <t>1.6.3</t>
  </si>
  <si>
    <t xml:space="preserve">Type P1 en limite des massifs      </t>
  </si>
  <si>
    <t>1.6.4</t>
  </si>
  <si>
    <t xml:space="preserve">Type P3 en délimitation des places de stationnement      </t>
  </si>
  <si>
    <t>1.7</t>
  </si>
  <si>
    <t xml:space="preserve">DALLES PODOTACTILES      </t>
  </si>
  <si>
    <t>1.7.1</t>
  </si>
  <si>
    <t xml:space="preserve">Parking      </t>
  </si>
  <si>
    <t>1.7.2</t>
  </si>
  <si>
    <t xml:space="preserve">Cheminements piéton      </t>
  </si>
  <si>
    <t>1.8</t>
  </si>
  <si>
    <t xml:space="preserve">SIGNALISATION      </t>
  </si>
  <si>
    <t>1.8.1</t>
  </si>
  <si>
    <t xml:space="preserve">PANNEAUX DE SIGNALISATION VERTICALE      </t>
  </si>
  <si>
    <t>1.8.1.1</t>
  </si>
  <si>
    <t xml:space="preserve">Panneaux stationnements PMR      </t>
  </si>
  <si>
    <t>1.8.1.2</t>
  </si>
  <si>
    <t xml:space="preserve">Panneau stationnement réservé aux intervenants      </t>
  </si>
  <si>
    <t>1.8.1.2.1</t>
  </si>
  <si>
    <t xml:space="preserve">P.V. pour poteau acier et brides      </t>
  </si>
  <si>
    <t>1.9</t>
  </si>
  <si>
    <t xml:space="preserve">RESEAUX EAUX PLUVIALES      </t>
  </si>
  <si>
    <t>1.9.1</t>
  </si>
  <si>
    <t>1.9.1.1</t>
  </si>
  <si>
    <t xml:space="preserve">Cuve de récupréation d'eaux pluviales d'1m3      </t>
  </si>
  <si>
    <t>1.9.1.2</t>
  </si>
  <si>
    <t xml:space="preserve">Citerne enterrée commune (volume à déterminer)      </t>
  </si>
  <si>
    <t>1.9.1.3</t>
  </si>
  <si>
    <t xml:space="preserve">Trop-plein      </t>
  </si>
  <si>
    <t>1.9.1.4</t>
  </si>
  <si>
    <t xml:space="preserve">Drain      </t>
  </si>
  <si>
    <t>1.9.1.5</t>
  </si>
  <si>
    <t xml:space="preserve">Raccordement des drains périphériques      </t>
  </si>
  <si>
    <t>1.9.2</t>
  </si>
  <si>
    <t xml:space="preserve">TRANCHEES POUR RESEAUX      </t>
  </si>
  <si>
    <t>1.9.3</t>
  </si>
  <si>
    <t xml:space="preserve">CANALISATIONS D'EVACUATION DES EAUX PLUVIALES      </t>
  </si>
  <si>
    <t>1.9.3.1</t>
  </si>
  <si>
    <t xml:space="preserve">Diamètre ø 125 mm.      </t>
  </si>
  <si>
    <t>1.9.3.2</t>
  </si>
  <si>
    <t xml:space="preserve">Diamètre ø 300 mm      </t>
  </si>
  <si>
    <t>1.9.4</t>
  </si>
  <si>
    <t xml:space="preserve">REGARDS E.P      </t>
  </si>
  <si>
    <t>1.9.4.1</t>
  </si>
  <si>
    <t xml:space="preserve">Avec tampon série légère.      </t>
  </si>
  <si>
    <t>1.9.4.2</t>
  </si>
  <si>
    <t xml:space="preserve">Avec tampon fonte série lourde.      </t>
  </si>
  <si>
    <t>1.9.5</t>
  </si>
  <si>
    <t xml:space="preserve">NOUES D'INFILTRATION SOUS VOIRIE      </t>
  </si>
  <si>
    <t>1.9.5.1</t>
  </si>
  <si>
    <t xml:space="preserve">Compris terrassement      </t>
  </si>
  <si>
    <t>Page : 24</t>
  </si>
  <si>
    <t>1.9.5.2</t>
  </si>
  <si>
    <t xml:space="preserve">Compris terre végétale sableuse perméable rapportée dans les noues.      </t>
  </si>
  <si>
    <t>1.9.5.3</t>
  </si>
  <si>
    <t xml:space="preserve">Exutoire      </t>
  </si>
  <si>
    <t>1.9.5.3.1</t>
  </si>
  <si>
    <t xml:space="preserve">P.V. pour surverse exceptionnelle vers le verger      </t>
  </si>
  <si>
    <t>1.9.6</t>
  </si>
  <si>
    <t xml:space="preserve">CUVES DE RECUPERATION D'EAUX DE PLUIE 1M3      </t>
  </si>
  <si>
    <t>1.9.6.1</t>
  </si>
  <si>
    <t xml:space="preserve">Cuves 1 m3 compris trop plein      </t>
  </si>
  <si>
    <t>1.9.7</t>
  </si>
  <si>
    <t xml:space="preserve">CITERNE DE RECUPERATION D'EAUX DE PLUIE 10 M3      </t>
  </si>
  <si>
    <t>1.9.7.1</t>
  </si>
  <si>
    <t xml:space="preserve">P.V. pour trop plein vers le drain      </t>
  </si>
  <si>
    <t>1.9.7.2</t>
  </si>
  <si>
    <t xml:space="preserve">P.V. pour pompe      </t>
  </si>
  <si>
    <t>1.9.7.3</t>
  </si>
  <si>
    <t xml:space="preserve">P.V. pour raccordement vers robinet de puisage proche      </t>
  </si>
  <si>
    <t>1.9.8</t>
  </si>
  <si>
    <t xml:space="preserve">RESEAU D'EPANDAGE      </t>
  </si>
  <si>
    <t>1.9.8.1</t>
  </si>
  <si>
    <t xml:space="preserve">Drainage compris tranchées,             Drains PVC, feutre non tissé, gravillons et remblai définitif      </t>
  </si>
  <si>
    <t>1.9.8.2</t>
  </si>
  <si>
    <t xml:space="preserve">Regards de contrôle.      </t>
  </si>
  <si>
    <t>1.9.9</t>
  </si>
  <si>
    <t xml:space="preserve">CONTROLE RESEAU EP ET HYDROCURAGE      </t>
  </si>
  <si>
    <t>1.10</t>
  </si>
  <si>
    <t xml:space="preserve">RESEAUX EAUX USEES-EAUX VANNES      </t>
  </si>
  <si>
    <t>1.10.1</t>
  </si>
  <si>
    <t>1.10.2</t>
  </si>
  <si>
    <t xml:space="preserve">CANALISATIONS D'EVACUATION DES EAUX USEES-EAUX VANNES      </t>
  </si>
  <si>
    <t>1.10.2.1</t>
  </si>
  <si>
    <t>1.10.3</t>
  </si>
  <si>
    <t xml:space="preserve">REGARDS E.U-E.V      </t>
  </si>
  <si>
    <t>1.10.3.1</t>
  </si>
  <si>
    <t xml:space="preserve">Avec tampon fonte étanche série légère.      </t>
  </si>
  <si>
    <t>1.10.3.2</t>
  </si>
  <si>
    <t xml:space="preserve">Avec tampon fonte étanche série légère pour réseaux en attente phase 2      </t>
  </si>
  <si>
    <t>1.10.4</t>
  </si>
  <si>
    <t xml:space="preserve">BAC DEGRAISSEUR      </t>
  </si>
  <si>
    <t>1.10.5</t>
  </si>
  <si>
    <t xml:space="preserve">PRE-TRAITEMENT - 16EH      </t>
  </si>
  <si>
    <t>1.10.6</t>
  </si>
  <si>
    <t xml:space="preserve">FILTRE A SABLE VERTICAL      </t>
  </si>
  <si>
    <t>1.10.7</t>
  </si>
  <si>
    <t xml:space="preserve">EXUTOIRE      </t>
  </si>
  <si>
    <t>1.10.8</t>
  </si>
  <si>
    <t xml:space="preserve">RACCORDEMENT      </t>
  </si>
  <si>
    <t>1.10.8.1</t>
  </si>
  <si>
    <t xml:space="preserve">Bâtiment A      </t>
  </si>
  <si>
    <t>1.10.8.2</t>
  </si>
  <si>
    <t xml:space="preserve">Bâtiment B - appartements 1 et 2      </t>
  </si>
  <si>
    <t>1.10.8.3</t>
  </si>
  <si>
    <t xml:space="preserve">Bâtiment C - appartements 3 et 4      </t>
  </si>
  <si>
    <t>1.10.9</t>
  </si>
  <si>
    <t xml:space="preserve">RACCORDEMENT MIS EN ATTENTE DANS REGARD - Phase 2      </t>
  </si>
  <si>
    <t>1.10.9.1</t>
  </si>
  <si>
    <t xml:space="preserve">Bâtiment D - appartements 5 et 6      </t>
  </si>
  <si>
    <t>1.10.9.2</t>
  </si>
  <si>
    <t xml:space="preserve">Bâtiment E - appartements 7 et 8      </t>
  </si>
  <si>
    <t>1.10.10</t>
  </si>
  <si>
    <t xml:space="preserve">CONTROLE RESEAU EU-EV ET HYDROCURAGE      </t>
  </si>
  <si>
    <t>1.11</t>
  </si>
  <si>
    <t xml:space="preserve">RESEAUX DIVERS      </t>
  </si>
  <si>
    <t>1.11.1</t>
  </si>
  <si>
    <t xml:space="preserve">TRANCHEES TECHNIQUES      </t>
  </si>
  <si>
    <t>1.11.1.1</t>
  </si>
  <si>
    <t xml:space="preserve">entre coffret/compteur et bâtiment A      </t>
  </si>
  <si>
    <t>1.11.1.2</t>
  </si>
  <si>
    <t xml:space="preserve">entre coffret/compteur et bâtiment B      </t>
  </si>
  <si>
    <t>1.11.1.3</t>
  </si>
  <si>
    <t xml:space="preserve">entre coffret/compteur et bâtiment C      </t>
  </si>
  <si>
    <t>Page : 25</t>
  </si>
  <si>
    <t>1.11.1.4</t>
  </si>
  <si>
    <t xml:space="preserve">mise en attente des réseaux des bâtiments D et E      </t>
  </si>
  <si>
    <t>PM</t>
  </si>
  <si>
    <t>1.11.1.5</t>
  </si>
  <si>
    <t xml:space="preserve">tranchées pour alimentation des éclairages extérieurs des cheminements piéton      </t>
  </si>
  <si>
    <t>1.11.1.6</t>
  </si>
  <si>
    <t xml:space="preserve">tranchées pour alimentation panneaux photovoltaïques de la salle d'activités      </t>
  </si>
  <si>
    <t>1.11.1.7</t>
  </si>
  <si>
    <t xml:space="preserve">mise en attente des réseaux aménagements extérieurs des bâtiments D et E      </t>
  </si>
  <si>
    <t>1.11.2</t>
  </si>
  <si>
    <t xml:space="preserve">GRILLAGES AVERTISSEURS      </t>
  </si>
  <si>
    <t>1.11.2.1</t>
  </si>
  <si>
    <t xml:space="preserve">Electricité : rouge      </t>
  </si>
  <si>
    <t>1.11.2.2</t>
  </si>
  <si>
    <t xml:space="preserve">Eau : bleu      </t>
  </si>
  <si>
    <t>1.11.2.3</t>
  </si>
  <si>
    <t xml:space="preserve">Vert : Télécom      </t>
  </si>
  <si>
    <t>1.11.2.4</t>
  </si>
  <si>
    <t xml:space="preserve">Marron : Assainissement      </t>
  </si>
  <si>
    <t>1.11.3</t>
  </si>
  <si>
    <t xml:space="preserve">FOURREAUX      </t>
  </si>
  <si>
    <t>1.11.3.1</t>
  </si>
  <si>
    <t xml:space="preserve">Salle d'activités      </t>
  </si>
  <si>
    <t>1.11.3.1.1</t>
  </si>
  <si>
    <t xml:space="preserve">. AEP : 1 PE diam 25 mm      </t>
  </si>
  <si>
    <t>1.11.3.1.2</t>
  </si>
  <si>
    <t xml:space="preserve">. Electricité : 4 fourreaux diam110 mm depuis le coffret en limite de propriété      </t>
  </si>
  <si>
    <t>1.11.3.1.3</t>
  </si>
  <si>
    <t xml:space="preserve">. Fibre : 2 fourreaux diam 50 mm depuis le coffret en limite de propriété      </t>
  </si>
  <si>
    <t>1.11.3.2</t>
  </si>
  <si>
    <t xml:space="preserve">Appartements      </t>
  </si>
  <si>
    <t>1.11.3.2.1</t>
  </si>
  <si>
    <t>1.11.3.2.2</t>
  </si>
  <si>
    <t xml:space="preserve">. Electricité : 2 fourreaux diam110 mm depuis le coffret en limite de propriété      </t>
  </si>
  <si>
    <t>1.11.3.2.3</t>
  </si>
  <si>
    <t>1.11.3.3</t>
  </si>
  <si>
    <t xml:space="preserve">Aménagements extérieurs      </t>
  </si>
  <si>
    <t>1.11.3.3.1</t>
  </si>
  <si>
    <t xml:space="preserve">. AEP : 1 PE diam 25 mm entre pompe de relevage et robinet de puisage      </t>
  </si>
  <si>
    <t>1.11.3.3.2</t>
  </si>
  <si>
    <t xml:space="preserve">. Electricité : 2 fourreaux diam110 mm alim. éclairage ext. des cheminements      </t>
  </si>
  <si>
    <t>1.11.3.3.3</t>
  </si>
  <si>
    <t xml:space="preserve">. Electricité : 1 fourreau diam110 mm alim. arrosage automatique      </t>
  </si>
  <si>
    <t>1.11.3.3.4</t>
  </si>
  <si>
    <t xml:space="preserve">. Fibre : 2 fourreaux diam110 mm alim. pompe de relevage      </t>
  </si>
  <si>
    <t>1.11.4</t>
  </si>
  <si>
    <t xml:space="preserve">SOCLE SOUS COFFRETS      </t>
  </si>
  <si>
    <t>1.11.5</t>
  </si>
  <si>
    <t xml:space="preserve">POINT DE BRANCHEMENT OPTIQUE      </t>
  </si>
  <si>
    <t>1.11.6</t>
  </si>
  <si>
    <t xml:space="preserve">REGARD COMPTEUR D'EAU      </t>
  </si>
  <si>
    <t>1.11.7</t>
  </si>
  <si>
    <t xml:space="preserve">CHAMBRE DE TIRAGE FIBRE OPTIQUE      </t>
  </si>
  <si>
    <t>1.11.7.1</t>
  </si>
  <si>
    <t xml:space="preserve">Type L2T.      </t>
  </si>
  <si>
    <t>1.12</t>
  </si>
  <si>
    <t xml:space="preserve">ESPACES VERTS ET PLANTATION      </t>
  </si>
  <si>
    <t>1.12.1</t>
  </si>
  <si>
    <t>1.12.2</t>
  </si>
  <si>
    <t xml:space="preserve">EPANDAGE TERRE VEGETALE      </t>
  </si>
  <si>
    <t>1.12.3</t>
  </si>
  <si>
    <t xml:space="preserve">CONFECTION DE PELOUSE      </t>
  </si>
  <si>
    <t>Page : 26</t>
  </si>
  <si>
    <t>1.12.3.1</t>
  </si>
  <si>
    <t xml:space="preserve">Compris remise en place terre végétale      </t>
  </si>
  <si>
    <t>P.M.</t>
  </si>
  <si>
    <t>1.12.4</t>
  </si>
  <si>
    <t xml:space="preserve">FOURNITURE ET PLANTATION : arbres et arbustes à répartir sur le terrain      </t>
  </si>
  <si>
    <t>1.12.5</t>
  </si>
  <si>
    <t xml:space="preserve">FOURNITURE DE PLANTATION : massifs parking      </t>
  </si>
  <si>
    <t>1.12.6</t>
  </si>
  <si>
    <t xml:space="preserve">RESEAU D'ARROSAGE      </t>
  </si>
  <si>
    <t>1.13</t>
  </si>
  <si>
    <t xml:space="preserve">DIVERS      </t>
  </si>
  <si>
    <t>1.13.1</t>
  </si>
  <si>
    <t xml:space="preserve">D.O.E      </t>
  </si>
  <si>
    <t>1.13.2</t>
  </si>
  <si>
    <t xml:space="preserve">PROPRETE DU CHANTIER-NETTOYAGE      </t>
  </si>
  <si>
    <t>TOTAL H.T.</t>
  </si>
  <si>
    <t>TVA à 20 %</t>
  </si>
  <si>
    <t>TOTAL T.T.C.</t>
  </si>
  <si>
    <t>Page : 27</t>
  </si>
  <si>
    <t>VARIANTES</t>
  </si>
  <si>
    <t>1.14</t>
  </si>
  <si>
    <t xml:space="preserve">VARIANTE      </t>
  </si>
  <si>
    <t>1.14.1</t>
  </si>
  <si>
    <t xml:space="preserve">ENROBE DRAINANT      </t>
  </si>
  <si>
    <t>1.15</t>
  </si>
  <si>
    <t xml:space="preserve">OPTION      </t>
  </si>
  <si>
    <t>1.16</t>
  </si>
  <si>
    <t xml:space="preserve">CLOTURES      </t>
  </si>
  <si>
    <t>1.16.1</t>
  </si>
  <si>
    <t xml:space="preserve">GRILLAGE SIMPLE TORSION      </t>
  </si>
  <si>
    <t>1.16.1.1</t>
  </si>
  <si>
    <t xml:space="preserve">En périphérie du projet : hauteur 1,50 ml      </t>
  </si>
  <si>
    <t>1.16.1.1.1</t>
  </si>
  <si>
    <t xml:space="preserve">Compris fouilles et massifs béton des poteaux.      </t>
  </si>
  <si>
    <t>1.16.2</t>
  </si>
  <si>
    <t xml:space="preserve">PORTILLON      </t>
  </si>
  <si>
    <t>1.17</t>
  </si>
  <si>
    <t xml:space="preserve">VISIOPHONE      </t>
  </si>
  <si>
    <t>1.17.1</t>
  </si>
  <si>
    <t>1.17.1.1</t>
  </si>
  <si>
    <t xml:space="preserve">tranchées pour alimentation visiophone      </t>
  </si>
  <si>
    <t>1.17.2</t>
  </si>
  <si>
    <t>1.17.2.1</t>
  </si>
  <si>
    <t xml:space="preserve">. Electricité : 2 fourreaux diam 50 mm      </t>
  </si>
  <si>
    <t>TVA à 5,50 %</t>
  </si>
  <si>
    <t>Page : 28</t>
  </si>
  <si>
    <t xml:space="preserve">Cheminement piéton - Couche de finition en calcaire           </t>
  </si>
  <si>
    <t xml:space="preserve">Fondation calcaire 0/30 compacté sur 20 cm d'ép. - Revêtement en béton désactivé des places réservées aux PMR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</si>
</sst>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##0;\-###0"/>
    <numFmt numFmtId="165" formatCode="_-* #,##0.00\ _€_-;\-* #,##0.00\ _€_-;_-* &quot;-&quot;??\ _€_-;_-@_-"/>
  </numFmts>
  <fonts count="13" x14ac:knownFonts="1">
    <font>
      <sz val="8"/>
      <color rgb="FF000000"/>
      <name val="Arial"/>
      <scheme val="minor"/>
    </font>
    <font>
      <sz val="8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b/>
      <sz val="9"/>
      <color theme="1"/>
      <name val="Arial"/>
      <family val="2"/>
    </font>
    <font>
      <b/>
      <sz val="8"/>
      <color rgb="FF808080"/>
      <name val="Arial"/>
      <family val="2"/>
    </font>
    <font>
      <sz val="8"/>
      <color rgb="FF808080"/>
      <name val="Arial"/>
      <family val="2"/>
    </font>
    <font>
      <b/>
      <sz val="10"/>
      <color theme="1"/>
      <name val="Arial"/>
      <family val="2"/>
    </font>
    <font>
      <sz val="8"/>
      <color rgb="FF000000"/>
      <name val="Arial"/>
      <family val="2"/>
      <scheme val="minor"/>
    </font>
    <font>
      <b/>
      <sz val="9"/>
      <color theme="1" tint="0.24997711111789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FFFFFF"/>
        <bgColor rgb="FFFFFFFF"/>
      </patternFill>
    </fill>
    <fill>
      <patternFill patternType="solid">
        <fgColor rgb="FFFFFFCC"/>
        <bgColor indexed="64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theme="1" tint="0.14996795556505021"/>
      </bottom>
      <diagonal/>
    </border>
  </borders>
  <cellStyleXfs count="3">
    <xf numFmtId="0" fontId="0" fillId="0" borderId="0"/>
    <xf numFmtId="43" fontId="11" fillId="0" borderId="0" applyFont="0" applyFill="0" applyBorder="0" applyAlignment="0" applyProtection="0"/>
    <xf numFmtId="0" fontId="12" fillId="4" borderId="21" applyNumberFormat="0" applyProtection="0">
      <alignment horizontal="left"/>
    </xf>
  </cellStyleXfs>
  <cellXfs count="87">
    <xf numFmtId="0" fontId="0" fillId="0" borderId="0" xfId="0"/>
    <xf numFmtId="0" fontId="1" fillId="0" borderId="0" xfId="0" applyFont="1" applyAlignment="1">
      <alignment horizontal="left" vertical="top"/>
    </xf>
    <xf numFmtId="164" fontId="1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left" vertical="top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horizontal="left" vertical="top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top"/>
    </xf>
    <xf numFmtId="0" fontId="7" fillId="3" borderId="6" xfId="0" applyFont="1" applyFill="1" applyBorder="1" applyAlignment="1">
      <alignment horizontal="left" vertical="top"/>
    </xf>
    <xf numFmtId="0" fontId="7" fillId="3" borderId="7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right" vertical="center"/>
    </xf>
    <xf numFmtId="0" fontId="7" fillId="3" borderId="9" xfId="0" applyFont="1" applyFill="1" applyBorder="1" applyAlignment="1">
      <alignment horizontal="right" vertical="center"/>
    </xf>
    <xf numFmtId="0" fontId="7" fillId="3" borderId="7" xfId="0" applyFont="1" applyFill="1" applyBorder="1" applyAlignment="1">
      <alignment horizontal="right" vertical="center"/>
    </xf>
    <xf numFmtId="0" fontId="7" fillId="3" borderId="9" xfId="0" applyFont="1" applyFill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left" vertical="top"/>
    </xf>
    <xf numFmtId="0" fontId="5" fillId="0" borderId="0" xfId="0" applyFont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7" xfId="0" applyFont="1" applyFill="1" applyBorder="1" applyAlignment="1">
      <alignment horizontal="left" vertical="top"/>
    </xf>
    <xf numFmtId="0" fontId="5" fillId="3" borderId="7" xfId="0" applyFont="1" applyFill="1" applyBorder="1" applyAlignment="1">
      <alignment horizontal="right" vertical="center"/>
    </xf>
    <xf numFmtId="0" fontId="5" fillId="3" borderId="9" xfId="0" applyFont="1" applyFill="1" applyBorder="1" applyAlignment="1">
      <alignment horizontal="left" vertical="top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8" fillId="0" borderId="0" xfId="0" applyFont="1" applyAlignment="1">
      <alignment horizontal="left" vertical="top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1" fillId="0" borderId="2" xfId="0" applyNumberFormat="1" applyFont="1" applyBorder="1" applyAlignment="1">
      <alignment horizontal="right" vertical="center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/>
    </xf>
    <xf numFmtId="0" fontId="10" fillId="0" borderId="12" xfId="0" applyFont="1" applyBorder="1" applyAlignment="1">
      <alignment horizontal="right" vertical="center"/>
    </xf>
    <xf numFmtId="0" fontId="10" fillId="0" borderId="13" xfId="0" applyFont="1" applyBorder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3" fillId="3" borderId="14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right" vertical="center"/>
    </xf>
    <xf numFmtId="0" fontId="3" fillId="3" borderId="17" xfId="0" applyFont="1" applyFill="1" applyBorder="1" applyAlignment="1">
      <alignment horizontal="left" vertical="top"/>
    </xf>
    <xf numFmtId="0" fontId="10" fillId="0" borderId="18" xfId="0" applyFont="1" applyBorder="1" applyAlignment="1">
      <alignment horizontal="left" vertical="center" wrapText="1"/>
    </xf>
    <xf numFmtId="0" fontId="10" fillId="0" borderId="19" xfId="0" applyFont="1" applyBorder="1" applyAlignment="1">
      <alignment horizontal="left" vertical="center"/>
    </xf>
    <xf numFmtId="0" fontId="10" fillId="0" borderId="19" xfId="0" applyFont="1" applyBorder="1" applyAlignment="1">
      <alignment horizontal="right" vertical="center"/>
    </xf>
    <xf numFmtId="0" fontId="10" fillId="0" borderId="20" xfId="0" applyFont="1" applyBorder="1" applyAlignment="1">
      <alignment horizontal="left" vertical="top"/>
    </xf>
    <xf numFmtId="43" fontId="5" fillId="3" borderId="7" xfId="1" applyFont="1" applyFill="1" applyBorder="1" applyAlignment="1">
      <alignment horizontal="right" vertical="center"/>
    </xf>
    <xf numFmtId="43" fontId="1" fillId="0" borderId="3" xfId="1" applyFont="1" applyBorder="1" applyAlignment="1">
      <alignment horizontal="right" vertical="center"/>
    </xf>
    <xf numFmtId="165" fontId="5" fillId="3" borderId="7" xfId="0" applyNumberFormat="1" applyFont="1" applyFill="1" applyBorder="1" applyAlignment="1">
      <alignment horizontal="right" vertical="center"/>
    </xf>
    <xf numFmtId="165" fontId="10" fillId="0" borderId="12" xfId="0" applyNumberFormat="1" applyFont="1" applyBorder="1" applyAlignment="1">
      <alignment horizontal="right" vertical="center"/>
    </xf>
    <xf numFmtId="43" fontId="5" fillId="3" borderId="7" xfId="0" applyNumberFormat="1" applyFont="1" applyFill="1" applyBorder="1" applyAlignment="1">
      <alignment horizontal="right" vertical="center"/>
    </xf>
    <xf numFmtId="165" fontId="3" fillId="3" borderId="1" xfId="0" applyNumberFormat="1" applyFont="1" applyFill="1" applyBorder="1" applyAlignment="1">
      <alignment horizontal="right" vertical="center"/>
    </xf>
    <xf numFmtId="165" fontId="10" fillId="0" borderId="19" xfId="0" applyNumberFormat="1" applyFont="1" applyBorder="1" applyAlignment="1">
      <alignment horizontal="right" vertical="center"/>
    </xf>
    <xf numFmtId="165" fontId="3" fillId="3" borderId="16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6" fillId="0" borderId="4" xfId="0" applyFont="1" applyBorder="1"/>
    <xf numFmtId="0" fontId="7" fillId="3" borderId="8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6" fillId="0" borderId="10" xfId="0" applyFont="1" applyBorder="1"/>
    <xf numFmtId="164" fontId="1" fillId="0" borderId="3" xfId="0" applyNumberFormat="1" applyFont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12" xfId="0" applyFont="1" applyBorder="1" applyAlignment="1">
      <alignment horizontal="left" vertical="center" wrapText="1"/>
    </xf>
    <xf numFmtId="0" fontId="6" fillId="0" borderId="12" xfId="0" applyFont="1" applyBorder="1"/>
    <xf numFmtId="0" fontId="3" fillId="3" borderId="15" xfId="0" applyFont="1" applyFill="1" applyBorder="1" applyAlignment="1">
      <alignment horizontal="left" vertical="center" wrapText="1"/>
    </xf>
    <xf numFmtId="0" fontId="6" fillId="0" borderId="16" xfId="0" applyFont="1" applyBorder="1"/>
    <xf numFmtId="0" fontId="10" fillId="0" borderId="19" xfId="0" applyFont="1" applyBorder="1" applyAlignment="1">
      <alignment horizontal="left" vertical="center" wrapText="1"/>
    </xf>
    <xf numFmtId="0" fontId="6" fillId="0" borderId="19" xfId="0" applyFont="1" applyBorder="1"/>
  </cellXfs>
  <cellStyles count="3">
    <cellStyle name="Milliers" xfId="1" builtinId="3"/>
    <cellStyle name="Normal" xfId="0" builtinId="0"/>
    <cellStyle name="SPIGAO_Titre_3" xfId="2" xr:uid="{B2EB03D7-7DD8-4E78-8A9F-579E5C57311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998"/>
  <sheetViews>
    <sheetView tabSelected="1" topLeftCell="A203" zoomScale="120" zoomScaleNormal="120" workbookViewId="0">
      <selection activeCell="L231" sqref="L231"/>
    </sheetView>
  </sheetViews>
  <sheetFormatPr baseColWidth="10" defaultColWidth="16.83203125" defaultRowHeight="15" customHeight="1" x14ac:dyDescent="0.2"/>
  <cols>
    <col min="1" max="1" width="8" customWidth="1"/>
    <col min="2" max="2" width="0.33203125" customWidth="1"/>
    <col min="3" max="3" width="8.5" customWidth="1"/>
    <col min="4" max="4" width="2.6640625" customWidth="1"/>
    <col min="5" max="5" width="6.1640625" customWidth="1"/>
    <col min="6" max="6" width="52" customWidth="1"/>
    <col min="7" max="7" width="5.5" customWidth="1"/>
    <col min="8" max="8" width="10.6640625" customWidth="1"/>
    <col min="9" max="9" width="0.33203125" customWidth="1"/>
    <col min="10" max="10" width="10.6640625" customWidth="1"/>
    <col min="11" max="11" width="0.33203125" customWidth="1"/>
    <col min="12" max="12" width="18" customWidth="1"/>
    <col min="13" max="13" width="1.6640625" customWidth="1"/>
    <col min="14" max="14" width="0.6640625" customWidth="1"/>
    <col min="15" max="26" width="10" customWidth="1"/>
  </cols>
  <sheetData>
    <row r="1" spans="1:26" ht="18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" customHeight="1" x14ac:dyDescent="0.2">
      <c r="A2" s="3"/>
      <c r="B2" s="4"/>
      <c r="C2" s="69" t="s">
        <v>0</v>
      </c>
      <c r="D2" s="70"/>
      <c r="E2" s="70"/>
      <c r="F2" s="70"/>
      <c r="G2" s="70"/>
      <c r="H2" s="70"/>
      <c r="I2" s="70"/>
      <c r="J2" s="70"/>
      <c r="K2" s="70"/>
      <c r="L2" s="70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8" customHeight="1" x14ac:dyDescent="0.2">
      <c r="A3" s="5"/>
      <c r="B3" s="6"/>
      <c r="C3" s="71" t="s">
        <v>1</v>
      </c>
      <c r="D3" s="70"/>
      <c r="E3" s="70"/>
      <c r="F3" s="70"/>
      <c r="G3" s="70"/>
      <c r="H3" s="70"/>
      <c r="I3" s="70"/>
      <c r="J3" s="70"/>
      <c r="K3" s="70"/>
      <c r="L3" s="70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18" customHeight="1" x14ac:dyDescent="0.2">
      <c r="A4" s="7"/>
      <c r="B4" s="8"/>
      <c r="C4" s="72" t="s">
        <v>2</v>
      </c>
      <c r="D4" s="70"/>
      <c r="E4" s="70"/>
      <c r="F4" s="70"/>
      <c r="G4" s="70"/>
      <c r="H4" s="70"/>
      <c r="I4" s="70"/>
      <c r="J4" s="70"/>
      <c r="K4" s="70"/>
      <c r="L4" s="70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26" ht="1.5" customHeight="1" x14ac:dyDescent="0.2">
      <c r="A5" s="1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" customHeight="1" x14ac:dyDescent="0.2">
      <c r="A6" s="1"/>
      <c r="B6" s="1"/>
      <c r="C6" s="1"/>
      <c r="D6" s="1"/>
      <c r="E6" s="1"/>
      <c r="F6" s="1"/>
      <c r="G6" s="1"/>
      <c r="H6" s="1"/>
      <c r="I6" s="1"/>
      <c r="J6" s="10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8" customHeight="1" x14ac:dyDescent="0.2">
      <c r="A7" s="11"/>
      <c r="B7" s="12"/>
      <c r="C7" s="13" t="s">
        <v>3</v>
      </c>
      <c r="D7" s="13"/>
      <c r="E7" s="73" t="s">
        <v>4</v>
      </c>
      <c r="F7" s="74"/>
      <c r="G7" s="14" t="s">
        <v>5</v>
      </c>
      <c r="H7" s="15" t="s">
        <v>6</v>
      </c>
      <c r="I7" s="16"/>
      <c r="J7" s="15" t="s">
        <v>7</v>
      </c>
      <c r="K7" s="16"/>
      <c r="L7" s="17" t="s">
        <v>8</v>
      </c>
      <c r="M7" s="18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</row>
    <row r="8" spans="1:26" ht="18" customHeight="1" x14ac:dyDescent="0.2">
      <c r="A8" s="1"/>
      <c r="B8" s="19"/>
      <c r="C8" s="20" t="s">
        <v>9</v>
      </c>
      <c r="D8" s="20"/>
      <c r="E8" s="75" t="s">
        <v>10</v>
      </c>
      <c r="F8" s="74"/>
      <c r="G8" s="21"/>
      <c r="H8" s="22"/>
      <c r="I8" s="23"/>
      <c r="J8" s="22"/>
      <c r="K8" s="23"/>
      <c r="L8" s="24"/>
      <c r="M8" s="25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" customHeight="1" x14ac:dyDescent="0.2">
      <c r="A9" s="1"/>
      <c r="B9" s="26"/>
      <c r="C9" s="27" t="s">
        <v>11</v>
      </c>
      <c r="D9" s="27"/>
      <c r="E9" s="76" t="s">
        <v>12</v>
      </c>
      <c r="F9" s="74"/>
      <c r="G9" s="28"/>
      <c r="H9" s="29"/>
      <c r="I9" s="30"/>
      <c r="J9" s="29"/>
      <c r="K9" s="30"/>
      <c r="L9" s="31"/>
      <c r="M9" s="32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 x14ac:dyDescent="0.2">
      <c r="A10" s="1"/>
      <c r="B10" s="26"/>
      <c r="C10" s="27" t="s">
        <v>13</v>
      </c>
      <c r="D10" s="27"/>
      <c r="E10" s="76" t="s">
        <v>14</v>
      </c>
      <c r="F10" s="74"/>
      <c r="G10" s="28"/>
      <c r="H10" s="29"/>
      <c r="I10" s="30"/>
      <c r="J10" s="29"/>
      <c r="K10" s="30"/>
      <c r="L10" s="31"/>
      <c r="M10" s="32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 x14ac:dyDescent="0.2">
      <c r="A11" s="1"/>
      <c r="B11" s="26"/>
      <c r="C11" s="27" t="s">
        <v>15</v>
      </c>
      <c r="D11" s="27"/>
      <c r="E11" s="76" t="s">
        <v>16</v>
      </c>
      <c r="F11" s="74"/>
      <c r="G11" s="28"/>
      <c r="H11" s="29"/>
      <c r="I11" s="30"/>
      <c r="J11" s="29"/>
      <c r="K11" s="30"/>
      <c r="L11" s="31"/>
      <c r="M11" s="32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 x14ac:dyDescent="0.2">
      <c r="A12" s="1"/>
      <c r="B12" s="26"/>
      <c r="C12" s="27" t="s">
        <v>17</v>
      </c>
      <c r="D12" s="27"/>
      <c r="E12" s="76" t="s">
        <v>18</v>
      </c>
      <c r="F12" s="74"/>
      <c r="G12" s="28"/>
      <c r="H12" s="29"/>
      <c r="I12" s="30"/>
      <c r="J12" s="29"/>
      <c r="K12" s="30"/>
      <c r="L12" s="31"/>
      <c r="M12" s="32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 x14ac:dyDescent="0.2">
      <c r="A13" s="1"/>
      <c r="B13" s="26"/>
      <c r="C13" s="27" t="s">
        <v>19</v>
      </c>
      <c r="D13" s="27"/>
      <c r="E13" s="76" t="s">
        <v>20</v>
      </c>
      <c r="F13" s="74"/>
      <c r="G13" s="28"/>
      <c r="H13" s="29"/>
      <c r="I13" s="30"/>
      <c r="J13" s="29"/>
      <c r="K13" s="30"/>
      <c r="L13" s="31"/>
      <c r="M13" s="32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 x14ac:dyDescent="0.2">
      <c r="A14" s="1"/>
      <c r="B14" s="26"/>
      <c r="C14" s="27" t="s">
        <v>21</v>
      </c>
      <c r="D14" s="27"/>
      <c r="E14" s="76" t="s">
        <v>22</v>
      </c>
      <c r="F14" s="74"/>
      <c r="G14" s="28"/>
      <c r="H14" s="29"/>
      <c r="I14" s="30"/>
      <c r="J14" s="29"/>
      <c r="K14" s="30"/>
      <c r="L14" s="31"/>
      <c r="M14" s="32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" customHeight="1" x14ac:dyDescent="0.2">
      <c r="A15" s="1"/>
      <c r="B15" s="26"/>
      <c r="C15" s="27" t="s">
        <v>23</v>
      </c>
      <c r="D15" s="27"/>
      <c r="E15" s="76" t="s">
        <v>24</v>
      </c>
      <c r="F15" s="74"/>
      <c r="G15" s="28"/>
      <c r="H15" s="29"/>
      <c r="I15" s="30"/>
      <c r="J15" s="29"/>
      <c r="K15" s="30"/>
      <c r="L15" s="31"/>
      <c r="M15" s="32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 x14ac:dyDescent="0.2">
      <c r="A16" s="1"/>
      <c r="B16" s="26"/>
      <c r="C16" s="27" t="s">
        <v>25</v>
      </c>
      <c r="D16" s="27"/>
      <c r="E16" s="76" t="s">
        <v>26</v>
      </c>
      <c r="F16" s="74"/>
      <c r="G16" s="28"/>
      <c r="H16" s="29"/>
      <c r="I16" s="30"/>
      <c r="J16" s="29"/>
      <c r="K16" s="30"/>
      <c r="L16" s="31"/>
      <c r="M16" s="32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 x14ac:dyDescent="0.2">
      <c r="A17" s="1"/>
      <c r="B17" s="26"/>
      <c r="C17" s="27" t="s">
        <v>27</v>
      </c>
      <c r="D17" s="27"/>
      <c r="E17" s="76" t="s">
        <v>28</v>
      </c>
      <c r="F17" s="74"/>
      <c r="G17" s="28"/>
      <c r="H17" s="29"/>
      <c r="I17" s="30"/>
      <c r="J17" s="29"/>
      <c r="K17" s="30"/>
      <c r="L17" s="31"/>
      <c r="M17" s="32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 x14ac:dyDescent="0.2">
      <c r="A18" s="1"/>
      <c r="B18" s="26"/>
      <c r="C18" s="27" t="s">
        <v>29</v>
      </c>
      <c r="D18" s="27"/>
      <c r="E18" s="76" t="s">
        <v>30</v>
      </c>
      <c r="F18" s="74"/>
      <c r="G18" s="28"/>
      <c r="H18" s="29"/>
      <c r="I18" s="30"/>
      <c r="J18" s="29"/>
      <c r="K18" s="30"/>
      <c r="L18" s="31"/>
      <c r="M18" s="32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 x14ac:dyDescent="0.2">
      <c r="A19" s="1"/>
      <c r="B19" s="26"/>
      <c r="C19" s="27" t="s">
        <v>31</v>
      </c>
      <c r="D19" s="27"/>
      <c r="E19" s="76" t="s">
        <v>32</v>
      </c>
      <c r="F19" s="74"/>
      <c r="G19" s="28"/>
      <c r="H19" s="29"/>
      <c r="I19" s="30"/>
      <c r="J19" s="29"/>
      <c r="K19" s="30"/>
      <c r="L19" s="31"/>
      <c r="M19" s="32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 x14ac:dyDescent="0.2">
      <c r="A20" s="1"/>
      <c r="B20" s="26"/>
      <c r="C20" s="27" t="s">
        <v>33</v>
      </c>
      <c r="D20" s="27"/>
      <c r="E20" s="76" t="s">
        <v>34</v>
      </c>
      <c r="F20" s="74"/>
      <c r="G20" s="28"/>
      <c r="H20" s="29"/>
      <c r="I20" s="30"/>
      <c r="J20" s="29"/>
      <c r="K20" s="30"/>
      <c r="L20" s="31"/>
      <c r="M20" s="32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 x14ac:dyDescent="0.2">
      <c r="A21" s="1"/>
      <c r="B21" s="26"/>
      <c r="C21" s="27" t="s">
        <v>35</v>
      </c>
      <c r="D21" s="27"/>
      <c r="E21" s="76" t="s">
        <v>36</v>
      </c>
      <c r="F21" s="74"/>
      <c r="G21" s="28"/>
      <c r="H21" s="29"/>
      <c r="I21" s="30"/>
      <c r="J21" s="29"/>
      <c r="K21" s="30"/>
      <c r="L21" s="31"/>
      <c r="M21" s="32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8" customHeight="1" x14ac:dyDescent="0.2">
      <c r="A22" s="11"/>
      <c r="B22" s="11"/>
      <c r="C22" s="33"/>
      <c r="D22" s="34"/>
      <c r="E22" s="75" t="s">
        <v>37</v>
      </c>
      <c r="F22" s="77"/>
      <c r="G22" s="35"/>
      <c r="H22" s="36"/>
      <c r="I22" s="36"/>
      <c r="J22" s="36"/>
      <c r="K22" s="36"/>
      <c r="L22" s="36"/>
      <c r="M22" s="37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ht="1.5" customHeight="1" x14ac:dyDescent="0.2">
      <c r="A23" s="1"/>
      <c r="B23" s="1"/>
      <c r="C23" s="38"/>
      <c r="D23" s="38"/>
      <c r="E23" s="38"/>
      <c r="F23" s="38"/>
      <c r="G23" s="1"/>
      <c r="H23" s="39"/>
      <c r="I23" s="39"/>
      <c r="J23" s="39"/>
      <c r="K23" s="39"/>
      <c r="L23" s="39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8" customHeight="1" x14ac:dyDescent="0.2">
      <c r="A24" s="1"/>
      <c r="B24" s="19"/>
      <c r="C24" s="20" t="s">
        <v>38</v>
      </c>
      <c r="D24" s="20"/>
      <c r="E24" s="75" t="s">
        <v>39</v>
      </c>
      <c r="F24" s="74"/>
      <c r="G24" s="21" t="s">
        <v>40</v>
      </c>
      <c r="H24" s="22"/>
      <c r="I24" s="23"/>
      <c r="J24" s="22"/>
      <c r="K24" s="23"/>
      <c r="L24" s="24"/>
      <c r="M24" s="25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8" customHeight="1" x14ac:dyDescent="0.2">
      <c r="A25" s="11"/>
      <c r="B25" s="11"/>
      <c r="C25" s="33"/>
      <c r="D25" s="34"/>
      <c r="E25" s="75" t="s">
        <v>37</v>
      </c>
      <c r="F25" s="77"/>
      <c r="G25" s="35"/>
      <c r="H25" s="36"/>
      <c r="I25" s="36"/>
      <c r="J25" s="36"/>
      <c r="K25" s="36"/>
      <c r="L25" s="36"/>
      <c r="M25" s="37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ht="1.5" customHeight="1" x14ac:dyDescent="0.2">
      <c r="A26" s="1"/>
      <c r="B26" s="1"/>
      <c r="C26" s="38"/>
      <c r="D26" s="38"/>
      <c r="E26" s="38"/>
      <c r="F26" s="38"/>
      <c r="G26" s="1"/>
      <c r="H26" s="39"/>
      <c r="I26" s="39"/>
      <c r="J26" s="39"/>
      <c r="K26" s="39"/>
      <c r="L26" s="39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8" customHeight="1" x14ac:dyDescent="0.2">
      <c r="A27" s="1"/>
      <c r="B27" s="19"/>
      <c r="C27" s="20" t="s">
        <v>41</v>
      </c>
      <c r="D27" s="20"/>
      <c r="E27" s="75" t="s">
        <v>42</v>
      </c>
      <c r="F27" s="74"/>
      <c r="G27" s="21"/>
      <c r="H27" s="22"/>
      <c r="I27" s="23"/>
      <c r="J27" s="22"/>
      <c r="K27" s="23"/>
      <c r="L27" s="24"/>
      <c r="M27" s="25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8" customHeight="1" x14ac:dyDescent="0.2">
      <c r="A28" s="11"/>
      <c r="B28" s="11"/>
      <c r="C28" s="33"/>
      <c r="D28" s="34"/>
      <c r="E28" s="75" t="s">
        <v>37</v>
      </c>
      <c r="F28" s="77"/>
      <c r="G28" s="35"/>
      <c r="H28" s="36"/>
      <c r="I28" s="36"/>
      <c r="J28" s="36"/>
      <c r="K28" s="36"/>
      <c r="L28" s="36"/>
      <c r="M28" s="37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</row>
    <row r="29" spans="1:26" ht="1.5" customHeight="1" x14ac:dyDescent="0.2">
      <c r="A29" s="1"/>
      <c r="B29" s="1"/>
      <c r="C29" s="38"/>
      <c r="D29" s="38"/>
      <c r="E29" s="38"/>
      <c r="F29" s="38"/>
      <c r="G29" s="1"/>
      <c r="H29" s="39"/>
      <c r="I29" s="39"/>
      <c r="J29" s="39"/>
      <c r="K29" s="39"/>
      <c r="L29" s="39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8" customHeight="1" x14ac:dyDescent="0.2">
      <c r="A30" s="1"/>
      <c r="B30" s="19"/>
      <c r="C30" s="20" t="s">
        <v>43</v>
      </c>
      <c r="D30" s="20"/>
      <c r="E30" s="75" t="s">
        <v>44</v>
      </c>
      <c r="F30" s="74"/>
      <c r="G30" s="21"/>
      <c r="H30" s="22"/>
      <c r="I30" s="23"/>
      <c r="J30" s="22"/>
      <c r="K30" s="23"/>
      <c r="L30" s="24"/>
      <c r="M30" s="25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" customHeight="1" x14ac:dyDescent="0.2">
      <c r="A31" s="1"/>
      <c r="B31" s="26"/>
      <c r="C31" s="27" t="s">
        <v>45</v>
      </c>
      <c r="D31" s="27"/>
      <c r="E31" s="76" t="s">
        <v>46</v>
      </c>
      <c r="F31" s="74"/>
      <c r="G31" s="28" t="s">
        <v>47</v>
      </c>
      <c r="H31" s="29">
        <v>1</v>
      </c>
      <c r="I31" s="30"/>
      <c r="J31" s="29">
        <v>595.61</v>
      </c>
      <c r="K31" s="30"/>
      <c r="L31" s="31">
        <f>+H31*J31</f>
        <v>595.61</v>
      </c>
      <c r="M31" s="32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" customHeight="1" x14ac:dyDescent="0.2">
      <c r="A32" s="1"/>
      <c r="B32" s="26"/>
      <c r="C32" s="27" t="s">
        <v>48</v>
      </c>
      <c r="D32" s="27"/>
      <c r="E32" s="76" t="s">
        <v>49</v>
      </c>
      <c r="F32" s="74"/>
      <c r="G32" s="28" t="s">
        <v>47</v>
      </c>
      <c r="H32" s="29">
        <v>1</v>
      </c>
      <c r="I32" s="30"/>
      <c r="J32" s="29">
        <v>1413.84</v>
      </c>
      <c r="K32" s="30"/>
      <c r="L32" s="31">
        <f>+H32*J32</f>
        <v>1413.84</v>
      </c>
      <c r="M32" s="32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" customHeight="1" x14ac:dyDescent="0.2">
      <c r="A33" s="1"/>
      <c r="B33" s="26"/>
      <c r="C33" s="27" t="s">
        <v>50</v>
      </c>
      <c r="D33" s="27"/>
      <c r="E33" s="76" t="s">
        <v>16</v>
      </c>
      <c r="F33" s="74"/>
      <c r="G33" s="28" t="s">
        <v>47</v>
      </c>
      <c r="H33" s="29">
        <v>1</v>
      </c>
      <c r="I33" s="30"/>
      <c r="J33" s="29">
        <v>2380.65</v>
      </c>
      <c r="K33" s="30"/>
      <c r="L33" s="31">
        <f>+H33*J33</f>
        <v>2380.65</v>
      </c>
      <c r="M33" s="32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8" customHeight="1" x14ac:dyDescent="0.2">
      <c r="A34" s="11"/>
      <c r="B34" s="11"/>
      <c r="C34" s="33"/>
      <c r="D34" s="34"/>
      <c r="E34" s="75" t="s">
        <v>37</v>
      </c>
      <c r="F34" s="77"/>
      <c r="G34" s="35"/>
      <c r="H34" s="36"/>
      <c r="I34" s="36"/>
      <c r="J34" s="36"/>
      <c r="K34" s="36"/>
      <c r="L34" s="61">
        <f>L31+L32+L33</f>
        <v>4390.1000000000004</v>
      </c>
      <c r="M34" s="37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</row>
    <row r="35" spans="1:26" ht="1.5" customHeight="1" x14ac:dyDescent="0.2">
      <c r="A35" s="1"/>
      <c r="B35" s="1"/>
      <c r="C35" s="38"/>
      <c r="D35" s="38"/>
      <c r="E35" s="38"/>
      <c r="F35" s="38"/>
      <c r="G35" s="1"/>
      <c r="H35" s="39"/>
      <c r="I35" s="39"/>
      <c r="J35" s="39"/>
      <c r="K35" s="39"/>
      <c r="L35" s="39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8" customHeight="1" x14ac:dyDescent="0.2">
      <c r="A36" s="1"/>
      <c r="B36" s="19"/>
      <c r="C36" s="20" t="s">
        <v>51</v>
      </c>
      <c r="D36" s="20"/>
      <c r="E36" s="75" t="s">
        <v>52</v>
      </c>
      <c r="F36" s="74"/>
      <c r="G36" s="21"/>
      <c r="H36" s="22"/>
      <c r="I36" s="23"/>
      <c r="J36" s="22"/>
      <c r="K36" s="23"/>
      <c r="L36" s="24"/>
      <c r="M36" s="25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" customHeight="1" x14ac:dyDescent="0.2">
      <c r="A37" s="1"/>
      <c r="B37" s="26"/>
      <c r="C37" s="27" t="s">
        <v>53</v>
      </c>
      <c r="D37" s="27"/>
      <c r="E37" s="76" t="s">
        <v>10</v>
      </c>
      <c r="F37" s="74"/>
      <c r="G37" s="28" t="s">
        <v>40</v>
      </c>
      <c r="H37" s="29"/>
      <c r="I37" s="30"/>
      <c r="J37" s="29"/>
      <c r="K37" s="30"/>
      <c r="L37" s="31">
        <f>+H37*J37</f>
        <v>0</v>
      </c>
      <c r="M37" s="32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" customHeight="1" x14ac:dyDescent="0.2">
      <c r="A38" s="1"/>
      <c r="B38" s="26"/>
      <c r="C38" s="27" t="s">
        <v>54</v>
      </c>
      <c r="D38" s="27"/>
      <c r="E38" s="76" t="s">
        <v>55</v>
      </c>
      <c r="F38" s="74"/>
      <c r="G38" s="28"/>
      <c r="H38" s="29"/>
      <c r="I38" s="30"/>
      <c r="J38" s="29"/>
      <c r="K38" s="30"/>
      <c r="L38" s="31"/>
      <c r="M38" s="32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" customHeight="1" x14ac:dyDescent="0.2">
      <c r="A39" s="1"/>
      <c r="B39" s="26"/>
      <c r="C39" s="27" t="s">
        <v>56</v>
      </c>
      <c r="D39" s="27"/>
      <c r="E39" s="76" t="s">
        <v>57</v>
      </c>
      <c r="F39" s="74"/>
      <c r="G39" s="28" t="s">
        <v>58</v>
      </c>
      <c r="H39" s="29">
        <v>928</v>
      </c>
      <c r="I39" s="30">
        <v>2.87</v>
      </c>
      <c r="J39" s="29">
        <v>2.87</v>
      </c>
      <c r="K39" s="30"/>
      <c r="L39" s="31">
        <f t="shared" ref="L39:L49" si="0">+H39*J39</f>
        <v>2663.36</v>
      </c>
      <c r="M39" s="32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" customHeight="1" x14ac:dyDescent="0.2">
      <c r="A40" s="1"/>
      <c r="B40" s="26"/>
      <c r="C40" s="27" t="s">
        <v>59</v>
      </c>
      <c r="D40" s="27"/>
      <c r="E40" s="76" t="s">
        <v>60</v>
      </c>
      <c r="F40" s="74"/>
      <c r="G40" s="28"/>
      <c r="H40" s="29"/>
      <c r="I40" s="30"/>
      <c r="J40" s="29"/>
      <c r="K40" s="30"/>
      <c r="L40" s="31"/>
      <c r="M40" s="32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" customHeight="1" x14ac:dyDescent="0.2">
      <c r="A41" s="1"/>
      <c r="B41" s="26"/>
      <c r="C41" s="27" t="s">
        <v>61</v>
      </c>
      <c r="D41" s="27"/>
      <c r="E41" s="76" t="s">
        <v>62</v>
      </c>
      <c r="F41" s="74"/>
      <c r="G41" s="28" t="s">
        <v>63</v>
      </c>
      <c r="H41" s="29">
        <v>56</v>
      </c>
      <c r="I41" s="30"/>
      <c r="J41" s="29">
        <v>6.01</v>
      </c>
      <c r="K41" s="30"/>
      <c r="L41" s="31">
        <f t="shared" si="0"/>
        <v>336.56</v>
      </c>
      <c r="M41" s="32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" customHeight="1" x14ac:dyDescent="0.2">
      <c r="A42" s="1"/>
      <c r="B42" s="26"/>
      <c r="C42" s="27" t="s">
        <v>64</v>
      </c>
      <c r="D42" s="27"/>
      <c r="E42" s="76" t="s">
        <v>65</v>
      </c>
      <c r="F42" s="74"/>
      <c r="G42" s="28" t="s">
        <v>63</v>
      </c>
      <c r="H42" s="29">
        <v>161</v>
      </c>
      <c r="I42" s="30"/>
      <c r="J42" s="29">
        <v>17.63</v>
      </c>
      <c r="K42" s="30"/>
      <c r="L42" s="31">
        <f t="shared" si="0"/>
        <v>2838.43</v>
      </c>
      <c r="M42" s="32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24" customHeight="1" x14ac:dyDescent="0.2">
      <c r="A43" s="1"/>
      <c r="B43" s="26"/>
      <c r="C43" s="27" t="s">
        <v>66</v>
      </c>
      <c r="D43" s="27"/>
      <c r="E43" s="76" t="s">
        <v>67</v>
      </c>
      <c r="F43" s="74"/>
      <c r="G43" s="28" t="s">
        <v>68</v>
      </c>
      <c r="H43" s="29">
        <v>1</v>
      </c>
      <c r="I43" s="30"/>
      <c r="J43" s="29">
        <v>1545.42</v>
      </c>
      <c r="K43" s="30"/>
      <c r="L43" s="31">
        <f t="shared" si="0"/>
        <v>1545.42</v>
      </c>
      <c r="M43" s="32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" customHeight="1" x14ac:dyDescent="0.2">
      <c r="A44" s="1"/>
      <c r="B44" s="26"/>
      <c r="C44" s="27" t="s">
        <v>69</v>
      </c>
      <c r="D44" s="27"/>
      <c r="E44" s="76" t="s">
        <v>70</v>
      </c>
      <c r="F44" s="74"/>
      <c r="G44" s="28" t="s">
        <v>71</v>
      </c>
      <c r="H44" s="29">
        <v>3</v>
      </c>
      <c r="I44" s="30"/>
      <c r="J44" s="29">
        <v>253.7</v>
      </c>
      <c r="K44" s="30"/>
      <c r="L44" s="31">
        <f t="shared" si="0"/>
        <v>761.09999999999991</v>
      </c>
      <c r="M44" s="32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" customHeight="1" x14ac:dyDescent="0.2">
      <c r="A45" s="1"/>
      <c r="B45" s="26"/>
      <c r="C45" s="27" t="s">
        <v>72</v>
      </c>
      <c r="D45" s="27"/>
      <c r="E45" s="76" t="s">
        <v>73</v>
      </c>
      <c r="F45" s="74"/>
      <c r="G45" s="28" t="s">
        <v>47</v>
      </c>
      <c r="H45" s="29">
        <v>0</v>
      </c>
      <c r="I45" s="30"/>
      <c r="J45" s="29">
        <v>0</v>
      </c>
      <c r="K45" s="30"/>
      <c r="L45" s="31">
        <f t="shared" si="0"/>
        <v>0</v>
      </c>
      <c r="M45" s="32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" customHeight="1" x14ac:dyDescent="0.2">
      <c r="A46" s="1"/>
      <c r="B46" s="26"/>
      <c r="C46" s="27" t="s">
        <v>74</v>
      </c>
      <c r="D46" s="27"/>
      <c r="E46" s="76" t="s">
        <v>75</v>
      </c>
      <c r="F46" s="74"/>
      <c r="G46" s="28"/>
      <c r="H46" s="29"/>
      <c r="I46" s="30"/>
      <c r="J46" s="29"/>
      <c r="K46" s="30"/>
      <c r="L46" s="31"/>
      <c r="M46" s="32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" customHeight="1" x14ac:dyDescent="0.2">
      <c r="A47" s="1"/>
      <c r="B47" s="26"/>
      <c r="C47" s="27" t="s">
        <v>76</v>
      </c>
      <c r="D47" s="27"/>
      <c r="E47" s="76" t="s">
        <v>77</v>
      </c>
      <c r="F47" s="74"/>
      <c r="G47" s="28" t="s">
        <v>58</v>
      </c>
      <c r="H47" s="29">
        <v>397</v>
      </c>
      <c r="I47" s="30"/>
      <c r="J47" s="29">
        <v>1.04</v>
      </c>
      <c r="K47" s="30"/>
      <c r="L47" s="31">
        <f t="shared" si="0"/>
        <v>412.88</v>
      </c>
      <c r="M47" s="32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" customHeight="1" x14ac:dyDescent="0.2">
      <c r="A48" s="1"/>
      <c r="B48" s="26"/>
      <c r="C48" s="27" t="s">
        <v>78</v>
      </c>
      <c r="D48" s="27"/>
      <c r="E48" s="76" t="s">
        <v>332</v>
      </c>
      <c r="F48" s="74"/>
      <c r="G48" s="28" t="s">
        <v>58</v>
      </c>
      <c r="H48" s="29">
        <v>139</v>
      </c>
      <c r="I48" s="30"/>
      <c r="J48" s="29">
        <v>22.21</v>
      </c>
      <c r="K48" s="30"/>
      <c r="L48" s="31">
        <f t="shared" si="0"/>
        <v>3087.19</v>
      </c>
      <c r="M48" s="32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" customHeight="1" x14ac:dyDescent="0.2">
      <c r="A49" s="1"/>
      <c r="B49" s="26"/>
      <c r="C49" s="27" t="s">
        <v>79</v>
      </c>
      <c r="D49" s="27"/>
      <c r="E49" s="76" t="s">
        <v>80</v>
      </c>
      <c r="F49" s="74"/>
      <c r="G49" s="28" t="s">
        <v>58</v>
      </c>
      <c r="H49" s="29">
        <v>136</v>
      </c>
      <c r="I49" s="30"/>
      <c r="J49" s="29">
        <v>12.31</v>
      </c>
      <c r="K49" s="30"/>
      <c r="L49" s="31">
        <f t="shared" si="0"/>
        <v>1674.16</v>
      </c>
      <c r="M49" s="32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45" customHeight="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.5" customHeight="1" x14ac:dyDescent="0.2">
      <c r="A51" s="1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.75" customHeight="1" x14ac:dyDescent="0.2">
      <c r="A52" s="1"/>
      <c r="B52" s="1"/>
      <c r="C52" s="40"/>
      <c r="D52" s="40"/>
      <c r="E52" s="40"/>
      <c r="F52" s="79" t="s">
        <v>81</v>
      </c>
      <c r="G52" s="70"/>
      <c r="H52" s="70"/>
      <c r="I52" s="70"/>
      <c r="J52" s="70"/>
      <c r="K52" s="40"/>
      <c r="L52" s="40"/>
      <c r="M52" s="40"/>
      <c r="N52" s="40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75" customHeight="1" x14ac:dyDescent="0.2">
      <c r="A53" s="1"/>
      <c r="B53" s="1"/>
      <c r="C53" s="41" t="s">
        <v>82</v>
      </c>
      <c r="D53" s="42"/>
      <c r="E53" s="42"/>
      <c r="F53" s="80" t="s">
        <v>83</v>
      </c>
      <c r="G53" s="70"/>
      <c r="H53" s="70"/>
      <c r="I53" s="70"/>
      <c r="J53" s="70"/>
      <c r="K53" s="42"/>
      <c r="L53" s="43" t="s">
        <v>84</v>
      </c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75" hidden="1" customHeight="1" x14ac:dyDescent="0.2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</row>
    <row r="55" spans="1:26" ht="18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8" customHeight="1" x14ac:dyDescent="0.2">
      <c r="A56" s="3"/>
      <c r="B56" s="4"/>
      <c r="C56" s="69" t="s">
        <v>85</v>
      </c>
      <c r="D56" s="70"/>
      <c r="E56" s="70"/>
      <c r="F56" s="70"/>
      <c r="G56" s="70"/>
      <c r="H56" s="70"/>
      <c r="I56" s="70"/>
      <c r="J56" s="70"/>
      <c r="K56" s="70"/>
      <c r="L56" s="70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8" customHeight="1" x14ac:dyDescent="0.2">
      <c r="A57" s="5"/>
      <c r="B57" s="6"/>
      <c r="C57" s="71" t="s">
        <v>1</v>
      </c>
      <c r="D57" s="70"/>
      <c r="E57" s="70"/>
      <c r="F57" s="70"/>
      <c r="G57" s="70"/>
      <c r="H57" s="70"/>
      <c r="I57" s="70"/>
      <c r="J57" s="70"/>
      <c r="K57" s="70"/>
      <c r="L57" s="70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18" customHeight="1" x14ac:dyDescent="0.2">
      <c r="A58" s="7"/>
      <c r="B58" s="8"/>
      <c r="C58" s="72" t="s">
        <v>2</v>
      </c>
      <c r="D58" s="70"/>
      <c r="E58" s="70"/>
      <c r="F58" s="70"/>
      <c r="G58" s="70"/>
      <c r="H58" s="70"/>
      <c r="I58" s="70"/>
      <c r="J58" s="70"/>
      <c r="K58" s="70"/>
      <c r="L58" s="70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spans="1:26" ht="1.5" customHeight="1" x14ac:dyDescent="0.2">
      <c r="A59" s="1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8" customHeight="1" x14ac:dyDescent="0.2">
      <c r="A60" s="1"/>
      <c r="B60" s="1"/>
      <c r="C60" s="1"/>
      <c r="D60" s="1"/>
      <c r="E60" s="1"/>
      <c r="F60" s="1"/>
      <c r="G60" s="1"/>
      <c r="H60" s="1"/>
      <c r="I60" s="1"/>
      <c r="J60" s="10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8" customHeight="1" x14ac:dyDescent="0.2">
      <c r="A61" s="11"/>
      <c r="B61" s="12"/>
      <c r="C61" s="13" t="s">
        <v>3</v>
      </c>
      <c r="D61" s="13"/>
      <c r="E61" s="73" t="s">
        <v>4</v>
      </c>
      <c r="F61" s="74"/>
      <c r="G61" s="14" t="s">
        <v>5</v>
      </c>
      <c r="H61" s="15" t="s">
        <v>6</v>
      </c>
      <c r="I61" s="16"/>
      <c r="J61" s="15" t="s">
        <v>7</v>
      </c>
      <c r="K61" s="16"/>
      <c r="L61" s="17" t="s">
        <v>8</v>
      </c>
      <c r="M61" s="18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</row>
    <row r="62" spans="1:26" ht="15" customHeight="1" x14ac:dyDescent="0.2">
      <c r="A62" s="1"/>
      <c r="B62" s="26"/>
      <c r="C62" s="27"/>
      <c r="D62" s="27"/>
      <c r="E62" s="78"/>
      <c r="F62" s="74"/>
      <c r="G62" s="28"/>
      <c r="H62" s="29"/>
      <c r="I62" s="30"/>
      <c r="J62" s="29"/>
      <c r="K62" s="30"/>
      <c r="L62" s="31"/>
      <c r="M62" s="32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" customHeight="1" x14ac:dyDescent="0.2">
      <c r="A63" s="1"/>
      <c r="B63" s="26"/>
      <c r="C63" s="27" t="s">
        <v>86</v>
      </c>
      <c r="D63" s="27"/>
      <c r="E63" s="76" t="s">
        <v>87</v>
      </c>
      <c r="F63" s="74"/>
      <c r="G63" s="28" t="s">
        <v>58</v>
      </c>
      <c r="H63" s="29">
        <v>54</v>
      </c>
      <c r="I63" s="30"/>
      <c r="J63" s="29">
        <v>44.01</v>
      </c>
      <c r="K63" s="30"/>
      <c r="L63" s="31">
        <f t="shared" ref="L63:L65" si="1">+H63*J63</f>
        <v>2376.54</v>
      </c>
      <c r="M63" s="32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3.25" customHeight="1" x14ac:dyDescent="0.2">
      <c r="A64" s="1"/>
      <c r="B64" s="26"/>
      <c r="C64" s="27" t="s">
        <v>88</v>
      </c>
      <c r="D64" s="27"/>
      <c r="E64" s="76" t="s">
        <v>333</v>
      </c>
      <c r="F64" s="74"/>
      <c r="G64" s="28" t="s">
        <v>58</v>
      </c>
      <c r="H64" s="29">
        <v>68</v>
      </c>
      <c r="I64" s="30"/>
      <c r="J64" s="29">
        <v>12.31</v>
      </c>
      <c r="K64" s="30"/>
      <c r="L64" s="31">
        <f t="shared" si="1"/>
        <v>837.08</v>
      </c>
      <c r="M64" s="32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" customHeight="1" x14ac:dyDescent="0.2">
      <c r="A65" s="1"/>
      <c r="B65" s="26"/>
      <c r="C65" s="27" t="s">
        <v>89</v>
      </c>
      <c r="D65" s="27"/>
      <c r="E65" s="76" t="s">
        <v>90</v>
      </c>
      <c r="F65" s="74"/>
      <c r="G65" s="28" t="s">
        <v>58</v>
      </c>
      <c r="H65" s="29">
        <v>68</v>
      </c>
      <c r="I65" s="30"/>
      <c r="J65" s="29">
        <v>55.98</v>
      </c>
      <c r="K65" s="30"/>
      <c r="L65" s="31">
        <f t="shared" si="1"/>
        <v>3806.64</v>
      </c>
      <c r="M65" s="32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" customHeight="1" x14ac:dyDescent="0.2">
      <c r="A66" s="1"/>
      <c r="B66" s="26"/>
      <c r="C66" s="27"/>
      <c r="D66" s="27"/>
      <c r="E66" s="78"/>
      <c r="F66" s="74"/>
      <c r="G66" s="28"/>
      <c r="H66" s="29"/>
      <c r="I66" s="30"/>
      <c r="J66" s="29"/>
      <c r="K66" s="30"/>
      <c r="L66" s="31"/>
      <c r="M66" s="32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8" customHeight="1" x14ac:dyDescent="0.2">
      <c r="A67" s="11"/>
      <c r="B67" s="11"/>
      <c r="C67" s="33"/>
      <c r="D67" s="34"/>
      <c r="E67" s="75" t="s">
        <v>37</v>
      </c>
      <c r="F67" s="77"/>
      <c r="G67" s="35"/>
      <c r="H67" s="36"/>
      <c r="I67" s="36"/>
      <c r="J67" s="36"/>
      <c r="K67" s="36"/>
      <c r="L67" s="61">
        <f>L37+L39+L41+L42+L43+L44+L45+L47+L48+L49+L63+L64+L65</f>
        <v>20339.36</v>
      </c>
      <c r="M67" s="37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</row>
    <row r="68" spans="1:26" ht="1.5" customHeight="1" x14ac:dyDescent="0.2">
      <c r="A68" s="1"/>
      <c r="B68" s="1"/>
      <c r="C68" s="38"/>
      <c r="D68" s="38"/>
      <c r="E68" s="38"/>
      <c r="F68" s="38"/>
      <c r="G68" s="1"/>
      <c r="H68" s="39"/>
      <c r="I68" s="39"/>
      <c r="J68" s="39"/>
      <c r="K68" s="39"/>
      <c r="L68" s="39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8" customHeight="1" x14ac:dyDescent="0.2">
      <c r="A69" s="1"/>
      <c r="B69" s="19"/>
      <c r="C69" s="20" t="s">
        <v>91</v>
      </c>
      <c r="D69" s="20"/>
      <c r="E69" s="75" t="s">
        <v>92</v>
      </c>
      <c r="F69" s="74"/>
      <c r="G69" s="21"/>
      <c r="H69" s="22"/>
      <c r="I69" s="23"/>
      <c r="J69" s="22"/>
      <c r="K69" s="23"/>
      <c r="L69" s="24"/>
      <c r="M69" s="25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" customHeight="1" x14ac:dyDescent="0.2">
      <c r="A70" s="1"/>
      <c r="B70" s="26"/>
      <c r="C70" s="27" t="s">
        <v>93</v>
      </c>
      <c r="D70" s="27"/>
      <c r="E70" s="76" t="s">
        <v>94</v>
      </c>
      <c r="F70" s="74"/>
      <c r="G70" s="28" t="s">
        <v>95</v>
      </c>
      <c r="H70" s="29">
        <v>38</v>
      </c>
      <c r="I70" s="30"/>
      <c r="J70" s="29">
        <v>27.32</v>
      </c>
      <c r="K70" s="30"/>
      <c r="L70" s="62">
        <f t="shared" ref="L70:L73" si="2">+H70*J70</f>
        <v>1038.1600000000001</v>
      </c>
      <c r="M70" s="32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" customHeight="1" x14ac:dyDescent="0.2">
      <c r="A71" s="1"/>
      <c r="B71" s="26"/>
      <c r="C71" s="27" t="s">
        <v>96</v>
      </c>
      <c r="D71" s="27"/>
      <c r="E71" s="76" t="s">
        <v>97</v>
      </c>
      <c r="F71" s="74"/>
      <c r="G71" s="28" t="s">
        <v>95</v>
      </c>
      <c r="H71" s="29">
        <v>139</v>
      </c>
      <c r="I71" s="30"/>
      <c r="J71" s="29">
        <v>23.83</v>
      </c>
      <c r="K71" s="30"/>
      <c r="L71" s="62">
        <f t="shared" si="2"/>
        <v>3312.37</v>
      </c>
      <c r="M71" s="32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" customHeight="1" x14ac:dyDescent="0.2">
      <c r="A72" s="1"/>
      <c r="B72" s="26"/>
      <c r="C72" s="27" t="s">
        <v>98</v>
      </c>
      <c r="D72" s="27"/>
      <c r="E72" s="76" t="s">
        <v>99</v>
      </c>
      <c r="F72" s="74"/>
      <c r="G72" s="28" t="s">
        <v>95</v>
      </c>
      <c r="H72" s="29">
        <v>33</v>
      </c>
      <c r="I72" s="30"/>
      <c r="J72" s="29">
        <v>23.83</v>
      </c>
      <c r="K72" s="30"/>
      <c r="L72" s="62">
        <f t="shared" si="2"/>
        <v>786.39</v>
      </c>
      <c r="M72" s="32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" customHeight="1" x14ac:dyDescent="0.2">
      <c r="A73" s="1"/>
      <c r="B73" s="26"/>
      <c r="C73" s="27" t="s">
        <v>100</v>
      </c>
      <c r="D73" s="27"/>
      <c r="E73" s="76" t="s">
        <v>101</v>
      </c>
      <c r="F73" s="74"/>
      <c r="G73" s="28" t="s">
        <v>95</v>
      </c>
      <c r="H73" s="29">
        <v>61</v>
      </c>
      <c r="I73" s="30"/>
      <c r="J73" s="29">
        <v>28.67</v>
      </c>
      <c r="K73" s="30"/>
      <c r="L73" s="62">
        <f t="shared" si="2"/>
        <v>1748.8700000000001</v>
      </c>
      <c r="M73" s="32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8" customHeight="1" x14ac:dyDescent="0.2">
      <c r="A74" s="11"/>
      <c r="B74" s="11"/>
      <c r="C74" s="33"/>
      <c r="D74" s="34"/>
      <c r="E74" s="75" t="s">
        <v>37</v>
      </c>
      <c r="F74" s="77"/>
      <c r="G74" s="35"/>
      <c r="H74" s="36"/>
      <c r="I74" s="36"/>
      <c r="J74" s="36"/>
      <c r="K74" s="36"/>
      <c r="L74" s="63">
        <f xml:space="preserve"> L70+L71+L72+L73</f>
        <v>6885.79</v>
      </c>
      <c r="M74" s="37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</row>
    <row r="75" spans="1:26" ht="1.5" customHeight="1" x14ac:dyDescent="0.2">
      <c r="A75" s="1"/>
      <c r="B75" s="1"/>
      <c r="C75" s="38"/>
      <c r="D75" s="38"/>
      <c r="E75" s="38"/>
      <c r="F75" s="38"/>
      <c r="G75" s="1"/>
      <c r="H75" s="39"/>
      <c r="I75" s="39"/>
      <c r="J75" s="39"/>
      <c r="K75" s="39"/>
      <c r="L75" s="39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8" customHeight="1" x14ac:dyDescent="0.2">
      <c r="A76" s="1"/>
      <c r="B76" s="19"/>
      <c r="C76" s="20" t="s">
        <v>102</v>
      </c>
      <c r="D76" s="20"/>
      <c r="E76" s="75" t="s">
        <v>103</v>
      </c>
      <c r="F76" s="74"/>
      <c r="G76" s="21" t="s">
        <v>95</v>
      </c>
      <c r="H76" s="22"/>
      <c r="I76" s="23"/>
      <c r="J76" s="22"/>
      <c r="K76" s="23"/>
      <c r="L76" s="24"/>
      <c r="M76" s="25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" customHeight="1" x14ac:dyDescent="0.2">
      <c r="A77" s="1"/>
      <c r="B77" s="26"/>
      <c r="C77" s="27" t="s">
        <v>104</v>
      </c>
      <c r="D77" s="27"/>
      <c r="E77" s="76" t="s">
        <v>105</v>
      </c>
      <c r="F77" s="74"/>
      <c r="G77" s="28" t="s">
        <v>95</v>
      </c>
      <c r="H77" s="29">
        <v>31</v>
      </c>
      <c r="I77" s="30"/>
      <c r="J77" s="29">
        <v>106.06</v>
      </c>
      <c r="K77" s="30"/>
      <c r="L77" s="62">
        <f t="shared" ref="L77" si="3">+H77*J77</f>
        <v>3287.86</v>
      </c>
      <c r="M77" s="32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" customHeight="1" x14ac:dyDescent="0.2">
      <c r="A78" s="1"/>
      <c r="B78" s="26"/>
      <c r="C78" s="27" t="s">
        <v>106</v>
      </c>
      <c r="D78" s="27"/>
      <c r="E78" s="76" t="s">
        <v>107</v>
      </c>
      <c r="F78" s="74"/>
      <c r="G78" s="28" t="s">
        <v>95</v>
      </c>
      <c r="H78" s="29"/>
      <c r="I78" s="30"/>
      <c r="J78" s="29">
        <v>106.06</v>
      </c>
      <c r="K78" s="30"/>
      <c r="L78" s="31"/>
      <c r="M78" s="32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8" customHeight="1" x14ac:dyDescent="0.2">
      <c r="A79" s="11"/>
      <c r="B79" s="11"/>
      <c r="C79" s="33"/>
      <c r="D79" s="34"/>
      <c r="E79" s="75" t="s">
        <v>37</v>
      </c>
      <c r="F79" s="77"/>
      <c r="G79" s="35"/>
      <c r="H79" s="36"/>
      <c r="I79" s="36"/>
      <c r="J79" s="36"/>
      <c r="K79" s="36"/>
      <c r="L79" s="65">
        <f>SUM(L77)</f>
        <v>3287.86</v>
      </c>
      <c r="M79" s="37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</row>
    <row r="80" spans="1:26" ht="1.5" customHeight="1" x14ac:dyDescent="0.2">
      <c r="A80" s="1"/>
      <c r="B80" s="1"/>
      <c r="C80" s="38"/>
      <c r="D80" s="38"/>
      <c r="E80" s="38"/>
      <c r="F80" s="38"/>
      <c r="G80" s="1"/>
      <c r="H80" s="39"/>
      <c r="I80" s="39"/>
      <c r="J80" s="39"/>
      <c r="K80" s="39"/>
      <c r="L80" s="39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8" customHeight="1" x14ac:dyDescent="0.2">
      <c r="A81" s="1"/>
      <c r="B81" s="19"/>
      <c r="C81" s="20" t="s">
        <v>108</v>
      </c>
      <c r="D81" s="20"/>
      <c r="E81" s="75" t="s">
        <v>109</v>
      </c>
      <c r="F81" s="74"/>
      <c r="G81" s="21"/>
      <c r="H81" s="22"/>
      <c r="I81" s="23"/>
      <c r="J81" s="22"/>
      <c r="K81" s="23"/>
      <c r="L81" s="24"/>
      <c r="M81" s="25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" customHeight="1" x14ac:dyDescent="0.2">
      <c r="A82" s="1"/>
      <c r="B82" s="26"/>
      <c r="C82" s="27" t="s">
        <v>110</v>
      </c>
      <c r="D82" s="27"/>
      <c r="E82" s="76" t="s">
        <v>111</v>
      </c>
      <c r="F82" s="74"/>
      <c r="G82" s="28"/>
      <c r="H82" s="29"/>
      <c r="I82" s="30"/>
      <c r="J82" s="29"/>
      <c r="K82" s="30"/>
      <c r="L82" s="31"/>
      <c r="M82" s="32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" customHeight="1" x14ac:dyDescent="0.2">
      <c r="A83" s="1"/>
      <c r="B83" s="26"/>
      <c r="C83" s="27" t="s">
        <v>112</v>
      </c>
      <c r="D83" s="27"/>
      <c r="E83" s="76" t="s">
        <v>113</v>
      </c>
      <c r="F83" s="74"/>
      <c r="G83" s="28" t="s">
        <v>71</v>
      </c>
      <c r="H83" s="45">
        <v>4</v>
      </c>
      <c r="I83" s="30"/>
      <c r="J83" s="29">
        <v>117.7</v>
      </c>
      <c r="K83" s="30"/>
      <c r="L83" s="31">
        <f t="shared" ref="L83:L85" si="4">+H83*J83</f>
        <v>470.8</v>
      </c>
      <c r="M83" s="32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" customHeight="1" x14ac:dyDescent="0.2">
      <c r="A84" s="1"/>
      <c r="B84" s="26"/>
      <c r="C84" s="27" t="s">
        <v>114</v>
      </c>
      <c r="D84" s="27"/>
      <c r="E84" s="76" t="s">
        <v>115</v>
      </c>
      <c r="F84" s="74"/>
      <c r="G84" s="28" t="s">
        <v>71</v>
      </c>
      <c r="H84" s="45">
        <v>1</v>
      </c>
      <c r="I84" s="30"/>
      <c r="J84" s="29">
        <v>77</v>
      </c>
      <c r="K84" s="30"/>
      <c r="L84" s="31">
        <f t="shared" si="4"/>
        <v>77</v>
      </c>
      <c r="M84" s="32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" customHeight="1" x14ac:dyDescent="0.2">
      <c r="A85" s="1"/>
      <c r="B85" s="26"/>
      <c r="C85" s="27" t="s">
        <v>116</v>
      </c>
      <c r="D85" s="27"/>
      <c r="E85" s="76" t="s">
        <v>117</v>
      </c>
      <c r="F85" s="74"/>
      <c r="G85" s="28" t="s">
        <v>71</v>
      </c>
      <c r="H85" s="29">
        <v>5</v>
      </c>
      <c r="I85" s="30"/>
      <c r="J85" s="29">
        <v>129.80000000000001</v>
      </c>
      <c r="K85" s="30"/>
      <c r="L85" s="31">
        <f t="shared" si="4"/>
        <v>649</v>
      </c>
      <c r="M85" s="32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" customHeight="1" x14ac:dyDescent="0.2">
      <c r="A86" s="1"/>
      <c r="B86" s="26"/>
      <c r="C86" s="27"/>
      <c r="D86" s="27"/>
      <c r="E86" s="78"/>
      <c r="F86" s="74"/>
      <c r="G86" s="28" t="s">
        <v>58</v>
      </c>
      <c r="H86" s="29"/>
      <c r="I86" s="30"/>
      <c r="J86" s="29"/>
      <c r="K86" s="30"/>
      <c r="L86" s="31"/>
      <c r="M86" s="32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8" customHeight="1" x14ac:dyDescent="0.2">
      <c r="A87" s="11"/>
      <c r="B87" s="11"/>
      <c r="C87" s="33"/>
      <c r="D87" s="34"/>
      <c r="E87" s="75" t="s">
        <v>37</v>
      </c>
      <c r="F87" s="77"/>
      <c r="G87" s="35"/>
      <c r="H87" s="36"/>
      <c r="I87" s="36"/>
      <c r="J87" s="36"/>
      <c r="K87" s="36"/>
      <c r="L87" s="61">
        <f>L83+L84+L85</f>
        <v>1196.8</v>
      </c>
      <c r="M87" s="37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</row>
    <row r="88" spans="1:26" ht="1.5" customHeight="1" x14ac:dyDescent="0.2">
      <c r="A88" s="1"/>
      <c r="B88" s="1"/>
      <c r="C88" s="38"/>
      <c r="D88" s="38"/>
      <c r="E88" s="38"/>
      <c r="F88" s="38"/>
      <c r="G88" s="1"/>
      <c r="H88" s="39"/>
      <c r="I88" s="39"/>
      <c r="J88" s="39"/>
      <c r="K88" s="39"/>
      <c r="L88" s="39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8" customHeight="1" x14ac:dyDescent="0.2">
      <c r="A89" s="1"/>
      <c r="B89" s="19"/>
      <c r="C89" s="20" t="s">
        <v>118</v>
      </c>
      <c r="D89" s="20"/>
      <c r="E89" s="75" t="s">
        <v>119</v>
      </c>
      <c r="F89" s="74"/>
      <c r="G89" s="21"/>
      <c r="H89" s="22"/>
      <c r="I89" s="23"/>
      <c r="J89" s="22"/>
      <c r="K89" s="23"/>
      <c r="L89" s="24"/>
      <c r="M89" s="25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" customHeight="1" x14ac:dyDescent="0.2">
      <c r="A90" s="1"/>
      <c r="B90" s="26"/>
      <c r="C90" s="27" t="s">
        <v>120</v>
      </c>
      <c r="D90" s="27"/>
      <c r="E90" s="76" t="s">
        <v>10</v>
      </c>
      <c r="F90" s="74"/>
      <c r="G90" s="28" t="s">
        <v>40</v>
      </c>
      <c r="H90" s="29"/>
      <c r="I90" s="30"/>
      <c r="J90" s="29"/>
      <c r="K90" s="30"/>
      <c r="L90" s="31"/>
      <c r="M90" s="32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" customHeight="1" x14ac:dyDescent="0.2">
      <c r="A91" s="1"/>
      <c r="B91" s="26"/>
      <c r="C91" s="27" t="s">
        <v>121</v>
      </c>
      <c r="D91" s="27"/>
      <c r="E91" s="76" t="s">
        <v>122</v>
      </c>
      <c r="F91" s="74"/>
      <c r="G91" s="28" t="s">
        <v>71</v>
      </c>
      <c r="H91" s="45">
        <v>4</v>
      </c>
      <c r="I91" s="30"/>
      <c r="J91" s="29">
        <v>1012.74</v>
      </c>
      <c r="K91" s="30"/>
      <c r="L91" s="31">
        <f t="shared" ref="L91:L96" si="5">+H91*J91</f>
        <v>4050.96</v>
      </c>
      <c r="M91" s="32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" customHeight="1" x14ac:dyDescent="0.2">
      <c r="A92" s="1"/>
      <c r="B92" s="26"/>
      <c r="C92" s="27" t="s">
        <v>123</v>
      </c>
      <c r="D92" s="27"/>
      <c r="E92" s="76" t="s">
        <v>124</v>
      </c>
      <c r="F92" s="74"/>
      <c r="G92" s="28" t="s">
        <v>71</v>
      </c>
      <c r="H92" s="45">
        <v>1</v>
      </c>
      <c r="I92" s="30"/>
      <c r="J92" s="29">
        <v>5727.72</v>
      </c>
      <c r="K92" s="30"/>
      <c r="L92" s="31">
        <f t="shared" si="5"/>
        <v>5727.72</v>
      </c>
      <c r="M92" s="32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" customHeight="1" x14ac:dyDescent="0.2">
      <c r="A93" s="1"/>
      <c r="B93" s="26"/>
      <c r="C93" s="27" t="s">
        <v>125</v>
      </c>
      <c r="D93" s="27"/>
      <c r="E93" s="76" t="s">
        <v>126</v>
      </c>
      <c r="F93" s="74"/>
      <c r="G93" s="28" t="s">
        <v>71</v>
      </c>
      <c r="H93" s="45">
        <v>4</v>
      </c>
      <c r="I93" s="30"/>
      <c r="J93" s="29">
        <v>1186.6199999999999</v>
      </c>
      <c r="K93" s="30"/>
      <c r="L93" s="31">
        <f t="shared" si="5"/>
        <v>4746.4799999999996</v>
      </c>
      <c r="M93" s="32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" customHeight="1" x14ac:dyDescent="0.2">
      <c r="A94" s="1"/>
      <c r="B94" s="26"/>
      <c r="C94" s="27" t="s">
        <v>127</v>
      </c>
      <c r="D94" s="27"/>
      <c r="E94" s="76" t="s">
        <v>128</v>
      </c>
      <c r="F94" s="74"/>
      <c r="G94" s="28" t="s">
        <v>47</v>
      </c>
      <c r="H94" s="29">
        <v>1</v>
      </c>
      <c r="I94" s="30"/>
      <c r="J94" s="29">
        <v>0</v>
      </c>
      <c r="K94" s="30"/>
      <c r="L94" s="31">
        <f t="shared" si="5"/>
        <v>0</v>
      </c>
      <c r="M94" s="32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" customHeight="1" x14ac:dyDescent="0.2">
      <c r="A95" s="1"/>
      <c r="B95" s="26"/>
      <c r="C95" s="27" t="s">
        <v>129</v>
      </c>
      <c r="D95" s="27"/>
      <c r="E95" s="76" t="s">
        <v>130</v>
      </c>
      <c r="F95" s="74"/>
      <c r="G95" s="28" t="s">
        <v>47</v>
      </c>
      <c r="H95" s="29">
        <v>1</v>
      </c>
      <c r="I95" s="30"/>
      <c r="J95" s="29">
        <v>1707.47</v>
      </c>
      <c r="K95" s="30"/>
      <c r="L95" s="31">
        <f t="shared" si="5"/>
        <v>1707.47</v>
      </c>
      <c r="M95" s="32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" customHeight="1" x14ac:dyDescent="0.2">
      <c r="A96" s="1"/>
      <c r="B96" s="26"/>
      <c r="C96" s="27" t="s">
        <v>131</v>
      </c>
      <c r="D96" s="27"/>
      <c r="E96" s="76" t="s">
        <v>132</v>
      </c>
      <c r="F96" s="74"/>
      <c r="G96" s="28" t="s">
        <v>95</v>
      </c>
      <c r="H96" s="29">
        <v>0</v>
      </c>
      <c r="I96" s="30"/>
      <c r="J96" s="29">
        <v>0</v>
      </c>
      <c r="K96" s="30"/>
      <c r="L96" s="31">
        <f t="shared" si="5"/>
        <v>0</v>
      </c>
      <c r="M96" s="32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" customHeight="1" x14ac:dyDescent="0.2">
      <c r="A97" s="1"/>
      <c r="B97" s="26"/>
      <c r="C97" s="27" t="s">
        <v>133</v>
      </c>
      <c r="D97" s="27"/>
      <c r="E97" s="76" t="s">
        <v>134</v>
      </c>
      <c r="F97" s="74"/>
      <c r="G97" s="28"/>
      <c r="H97" s="29"/>
      <c r="I97" s="30"/>
      <c r="J97" s="29"/>
      <c r="K97" s="30"/>
      <c r="L97" s="31"/>
      <c r="M97" s="32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" customHeight="1" x14ac:dyDescent="0.2">
      <c r="A98" s="1"/>
      <c r="B98" s="26"/>
      <c r="C98" s="27" t="s">
        <v>135</v>
      </c>
      <c r="D98" s="27"/>
      <c r="E98" s="76" t="s">
        <v>136</v>
      </c>
      <c r="F98" s="74"/>
      <c r="G98" s="28" t="s">
        <v>95</v>
      </c>
      <c r="H98" s="29">
        <v>0</v>
      </c>
      <c r="I98" s="30"/>
      <c r="J98" s="29">
        <v>0</v>
      </c>
      <c r="K98" s="30"/>
      <c r="L98" s="31"/>
      <c r="M98" s="32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" customHeight="1" x14ac:dyDescent="0.2">
      <c r="A99" s="1"/>
      <c r="B99" s="26"/>
      <c r="C99" s="27" t="s">
        <v>137</v>
      </c>
      <c r="D99" s="27"/>
      <c r="E99" s="76" t="s">
        <v>138</v>
      </c>
      <c r="F99" s="74"/>
      <c r="G99" s="28" t="s">
        <v>95</v>
      </c>
      <c r="H99" s="29">
        <v>0</v>
      </c>
      <c r="I99" s="30"/>
      <c r="J99" s="29">
        <v>0</v>
      </c>
      <c r="K99" s="30"/>
      <c r="L99" s="31"/>
      <c r="M99" s="32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" customHeight="1" x14ac:dyDescent="0.2">
      <c r="A100" s="1"/>
      <c r="B100" s="26"/>
      <c r="C100" s="27" t="s">
        <v>139</v>
      </c>
      <c r="D100" s="27"/>
      <c r="E100" s="76" t="s">
        <v>140</v>
      </c>
      <c r="F100" s="74"/>
      <c r="G100" s="28"/>
      <c r="H100" s="29"/>
      <c r="I100" s="30"/>
      <c r="J100" s="29"/>
      <c r="K100" s="30"/>
      <c r="L100" s="31"/>
      <c r="M100" s="32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" customHeight="1" x14ac:dyDescent="0.2">
      <c r="A101" s="1"/>
      <c r="B101" s="26"/>
      <c r="C101" s="27" t="s">
        <v>141</v>
      </c>
      <c r="D101" s="27"/>
      <c r="E101" s="76" t="s">
        <v>142</v>
      </c>
      <c r="F101" s="74"/>
      <c r="G101" s="28" t="s">
        <v>71</v>
      </c>
      <c r="H101" s="29">
        <v>6</v>
      </c>
      <c r="I101" s="30"/>
      <c r="J101" s="29">
        <v>477.12</v>
      </c>
      <c r="K101" s="30"/>
      <c r="L101" s="31">
        <f t="shared" ref="L101:L104" si="6">+H101*J101</f>
        <v>2862.7200000000003</v>
      </c>
      <c r="M101" s="32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" customHeight="1" x14ac:dyDescent="0.2">
      <c r="A102" s="1"/>
      <c r="B102" s="26"/>
      <c r="C102" s="27" t="s">
        <v>143</v>
      </c>
      <c r="D102" s="27"/>
      <c r="E102" s="76" t="s">
        <v>144</v>
      </c>
      <c r="F102" s="74"/>
      <c r="G102" s="28" t="s">
        <v>71</v>
      </c>
      <c r="H102" s="29">
        <v>0</v>
      </c>
      <c r="I102" s="30"/>
      <c r="J102" s="29">
        <v>0</v>
      </c>
      <c r="K102" s="30"/>
      <c r="L102" s="31">
        <f t="shared" si="6"/>
        <v>0</v>
      </c>
      <c r="M102" s="32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" customHeight="1" x14ac:dyDescent="0.2">
      <c r="A103" s="1"/>
      <c r="B103" s="26"/>
      <c r="C103" s="27" t="s">
        <v>145</v>
      </c>
      <c r="D103" s="27"/>
      <c r="E103" s="76" t="s">
        <v>146</v>
      </c>
      <c r="F103" s="74"/>
      <c r="G103" s="28"/>
      <c r="H103" s="29"/>
      <c r="I103" s="30"/>
      <c r="J103" s="29"/>
      <c r="K103" s="30"/>
      <c r="L103" s="31"/>
      <c r="M103" s="32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" customHeight="1" x14ac:dyDescent="0.2">
      <c r="A104" s="1"/>
      <c r="B104" s="26"/>
      <c r="C104" s="27" t="s">
        <v>147</v>
      </c>
      <c r="D104" s="27"/>
      <c r="E104" s="76" t="s">
        <v>148</v>
      </c>
      <c r="F104" s="74"/>
      <c r="G104" s="28" t="s">
        <v>47</v>
      </c>
      <c r="H104" s="29">
        <v>1</v>
      </c>
      <c r="I104" s="30"/>
      <c r="J104" s="29">
        <v>2911.57</v>
      </c>
      <c r="K104" s="30"/>
      <c r="L104" s="31">
        <f t="shared" si="6"/>
        <v>2911.57</v>
      </c>
      <c r="M104" s="32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42" customHeight="1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.5" customHeight="1" x14ac:dyDescent="0.2">
      <c r="A106" s="1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 customHeight="1" x14ac:dyDescent="0.2">
      <c r="A107" s="1"/>
      <c r="B107" s="1"/>
      <c r="C107" s="40"/>
      <c r="D107" s="40"/>
      <c r="E107" s="40"/>
      <c r="F107" s="79" t="s">
        <v>81</v>
      </c>
      <c r="G107" s="70"/>
      <c r="H107" s="70"/>
      <c r="I107" s="70"/>
      <c r="J107" s="70"/>
      <c r="K107" s="40"/>
      <c r="L107" s="40"/>
      <c r="M107" s="40"/>
      <c r="N107" s="40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.75" customHeight="1" x14ac:dyDescent="0.2">
      <c r="A108" s="1"/>
      <c r="B108" s="1"/>
      <c r="C108" s="41" t="s">
        <v>82</v>
      </c>
      <c r="D108" s="42"/>
      <c r="E108" s="42"/>
      <c r="F108" s="80" t="s">
        <v>83</v>
      </c>
      <c r="G108" s="70"/>
      <c r="H108" s="70"/>
      <c r="I108" s="70"/>
      <c r="J108" s="70"/>
      <c r="K108" s="42"/>
      <c r="L108" s="43" t="s">
        <v>149</v>
      </c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75" hidden="1" customHeight="1" x14ac:dyDescent="0.2">
      <c r="A109" s="44"/>
      <c r="B109" s="44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</row>
    <row r="110" spans="1:26" ht="18" customHeight="1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8" customHeight="1" x14ac:dyDescent="0.2">
      <c r="A111" s="3"/>
      <c r="B111" s="4"/>
      <c r="C111" s="69" t="s">
        <v>85</v>
      </c>
      <c r="D111" s="70"/>
      <c r="E111" s="70"/>
      <c r="F111" s="70"/>
      <c r="G111" s="70"/>
      <c r="H111" s="70"/>
      <c r="I111" s="70"/>
      <c r="J111" s="70"/>
      <c r="K111" s="70"/>
      <c r="L111" s="70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8" customHeight="1" x14ac:dyDescent="0.2">
      <c r="A112" s="5"/>
      <c r="B112" s="6"/>
      <c r="C112" s="71" t="s">
        <v>1</v>
      </c>
      <c r="D112" s="70"/>
      <c r="E112" s="70"/>
      <c r="F112" s="70"/>
      <c r="G112" s="70"/>
      <c r="H112" s="70"/>
      <c r="I112" s="70"/>
      <c r="J112" s="70"/>
      <c r="K112" s="70"/>
      <c r="L112" s="70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spans="1:26" ht="18" customHeight="1" x14ac:dyDescent="0.2">
      <c r="A113" s="7"/>
      <c r="B113" s="8"/>
      <c r="C113" s="72" t="s">
        <v>2</v>
      </c>
      <c r="D113" s="70"/>
      <c r="E113" s="70"/>
      <c r="F113" s="70"/>
      <c r="G113" s="70"/>
      <c r="H113" s="70"/>
      <c r="I113" s="70"/>
      <c r="J113" s="70"/>
      <c r="K113" s="70"/>
      <c r="L113" s="70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spans="1:26" ht="1.5" customHeight="1" x14ac:dyDescent="0.2">
      <c r="A114" s="1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8" customHeight="1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0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8" customHeight="1" x14ac:dyDescent="0.2">
      <c r="A116" s="11"/>
      <c r="B116" s="12"/>
      <c r="C116" s="13" t="s">
        <v>3</v>
      </c>
      <c r="D116" s="13"/>
      <c r="E116" s="73" t="s">
        <v>4</v>
      </c>
      <c r="F116" s="74"/>
      <c r="G116" s="14" t="s">
        <v>5</v>
      </c>
      <c r="H116" s="15" t="s">
        <v>6</v>
      </c>
      <c r="I116" s="16"/>
      <c r="J116" s="15" t="s">
        <v>7</v>
      </c>
      <c r="K116" s="16"/>
      <c r="L116" s="17" t="s">
        <v>8</v>
      </c>
      <c r="M116" s="18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</row>
    <row r="117" spans="1:26" ht="24" customHeight="1" x14ac:dyDescent="0.2">
      <c r="A117" s="1"/>
      <c r="B117" s="26"/>
      <c r="C117" s="27" t="s">
        <v>150</v>
      </c>
      <c r="D117" s="27"/>
      <c r="E117" s="76" t="s">
        <v>151</v>
      </c>
      <c r="F117" s="74"/>
      <c r="G117" s="28" t="s">
        <v>47</v>
      </c>
      <c r="H117" s="29">
        <v>0</v>
      </c>
      <c r="I117" s="30"/>
      <c r="J117" s="29">
        <v>0</v>
      </c>
      <c r="K117" s="30"/>
      <c r="L117" s="31">
        <f t="shared" ref="L117:L119" si="7">+H117*J117</f>
        <v>0</v>
      </c>
      <c r="M117" s="32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" customHeight="1" x14ac:dyDescent="0.2">
      <c r="A118" s="1"/>
      <c r="B118" s="26"/>
      <c r="C118" s="27" t="s">
        <v>152</v>
      </c>
      <c r="D118" s="27"/>
      <c r="E118" s="76" t="s">
        <v>153</v>
      </c>
      <c r="F118" s="74"/>
      <c r="G118" s="28" t="s">
        <v>71</v>
      </c>
      <c r="H118" s="29">
        <v>1</v>
      </c>
      <c r="I118" s="30"/>
      <c r="J118" s="29">
        <v>575.9</v>
      </c>
      <c r="K118" s="30"/>
      <c r="L118" s="31">
        <f t="shared" si="7"/>
        <v>575.9</v>
      </c>
      <c r="M118" s="32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" customHeight="1" x14ac:dyDescent="0.2">
      <c r="A119" s="1"/>
      <c r="B119" s="26"/>
      <c r="C119" s="27" t="s">
        <v>154</v>
      </c>
      <c r="D119" s="27"/>
      <c r="E119" s="76" t="s">
        <v>155</v>
      </c>
      <c r="F119" s="74"/>
      <c r="G119" s="28" t="s">
        <v>71</v>
      </c>
      <c r="H119" s="29">
        <v>0</v>
      </c>
      <c r="I119" s="30"/>
      <c r="J119" s="29">
        <v>0</v>
      </c>
      <c r="K119" s="30"/>
      <c r="L119" s="31">
        <f t="shared" si="7"/>
        <v>0</v>
      </c>
      <c r="M119" s="32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" customHeight="1" x14ac:dyDescent="0.2">
      <c r="A120" s="1"/>
      <c r="B120" s="26"/>
      <c r="C120" s="27" t="s">
        <v>156</v>
      </c>
      <c r="D120" s="27"/>
      <c r="E120" s="76" t="s">
        <v>157</v>
      </c>
      <c r="F120" s="74"/>
      <c r="G120" s="28" t="s">
        <v>47</v>
      </c>
      <c r="H120" s="29"/>
      <c r="I120" s="30"/>
      <c r="J120" s="29"/>
      <c r="K120" s="30"/>
      <c r="L120" s="31"/>
      <c r="M120" s="32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" customHeight="1" x14ac:dyDescent="0.2">
      <c r="A121" s="1"/>
      <c r="B121" s="26"/>
      <c r="C121" s="27" t="s">
        <v>158</v>
      </c>
      <c r="D121" s="27"/>
      <c r="E121" s="76" t="s">
        <v>159</v>
      </c>
      <c r="F121" s="74"/>
      <c r="G121" s="28"/>
      <c r="H121" s="29"/>
      <c r="I121" s="30"/>
      <c r="J121" s="29"/>
      <c r="K121" s="30"/>
      <c r="L121" s="31"/>
      <c r="M121" s="32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" customHeight="1" x14ac:dyDescent="0.2">
      <c r="A122" s="1"/>
      <c r="B122" s="26"/>
      <c r="C122" s="27" t="s">
        <v>160</v>
      </c>
      <c r="D122" s="27"/>
      <c r="E122" s="76" t="s">
        <v>161</v>
      </c>
      <c r="F122" s="74"/>
      <c r="G122" s="28" t="s">
        <v>47</v>
      </c>
      <c r="H122" s="29"/>
      <c r="I122" s="30"/>
      <c r="J122" s="29"/>
      <c r="K122" s="30"/>
      <c r="L122" s="31"/>
      <c r="M122" s="32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" customHeight="1" x14ac:dyDescent="0.2">
      <c r="A123" s="1"/>
      <c r="B123" s="26"/>
      <c r="C123" s="27" t="s">
        <v>162</v>
      </c>
      <c r="D123" s="27"/>
      <c r="E123" s="76" t="s">
        <v>163</v>
      </c>
      <c r="F123" s="74"/>
      <c r="G123" s="28" t="s">
        <v>71</v>
      </c>
      <c r="H123" s="29">
        <v>1</v>
      </c>
      <c r="I123" s="30"/>
      <c r="J123" s="29">
        <v>4160.7</v>
      </c>
      <c r="K123" s="30"/>
      <c r="L123" s="31">
        <f t="shared" ref="L123:L129" si="8">+H123*J123</f>
        <v>4160.7</v>
      </c>
      <c r="M123" s="32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" customHeight="1" x14ac:dyDescent="0.2">
      <c r="A124" s="1"/>
      <c r="B124" s="26"/>
      <c r="C124" s="27" t="s">
        <v>164</v>
      </c>
      <c r="D124" s="27"/>
      <c r="E124" s="76" t="s">
        <v>165</v>
      </c>
      <c r="F124" s="74"/>
      <c r="G124" s="28" t="s">
        <v>71</v>
      </c>
      <c r="H124" s="29">
        <v>1</v>
      </c>
      <c r="I124" s="30"/>
      <c r="J124" s="29">
        <v>2350.56</v>
      </c>
      <c r="K124" s="30"/>
      <c r="L124" s="31">
        <f t="shared" si="8"/>
        <v>2350.56</v>
      </c>
      <c r="M124" s="32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" customHeight="1" x14ac:dyDescent="0.2">
      <c r="A125" s="1"/>
      <c r="B125" s="26"/>
      <c r="C125" s="27" t="s">
        <v>166</v>
      </c>
      <c r="D125" s="27"/>
      <c r="E125" s="76" t="s">
        <v>167</v>
      </c>
      <c r="F125" s="74"/>
      <c r="G125" s="28" t="s">
        <v>47</v>
      </c>
      <c r="H125" s="29">
        <v>1</v>
      </c>
      <c r="I125" s="30"/>
      <c r="J125" s="29">
        <v>131.88999999999999</v>
      </c>
      <c r="K125" s="30"/>
      <c r="L125" s="31">
        <f t="shared" si="8"/>
        <v>131.88999999999999</v>
      </c>
      <c r="M125" s="32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" customHeight="1" x14ac:dyDescent="0.2">
      <c r="A126" s="1"/>
      <c r="B126" s="26"/>
      <c r="C126" s="27" t="s">
        <v>168</v>
      </c>
      <c r="D126" s="27"/>
      <c r="E126" s="76" t="s">
        <v>169</v>
      </c>
      <c r="F126" s="74"/>
      <c r="G126" s="28"/>
      <c r="H126" s="29"/>
      <c r="I126" s="30"/>
      <c r="J126" s="29"/>
      <c r="K126" s="30"/>
      <c r="L126" s="31"/>
      <c r="M126" s="32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24" customHeight="1" x14ac:dyDescent="0.2">
      <c r="A127" s="1"/>
      <c r="B127" s="26"/>
      <c r="C127" s="27" t="s">
        <v>170</v>
      </c>
      <c r="D127" s="27"/>
      <c r="E127" s="76" t="s">
        <v>171</v>
      </c>
      <c r="F127" s="74"/>
      <c r="G127" s="28" t="s">
        <v>95</v>
      </c>
      <c r="H127" s="29">
        <v>30</v>
      </c>
      <c r="I127" s="30"/>
      <c r="J127" s="29">
        <v>60.28</v>
      </c>
      <c r="K127" s="30"/>
      <c r="L127" s="31">
        <f t="shared" si="8"/>
        <v>1808.4</v>
      </c>
      <c r="M127" s="32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" customHeight="1" x14ac:dyDescent="0.2">
      <c r="A128" s="1"/>
      <c r="B128" s="26"/>
      <c r="C128" s="27" t="s">
        <v>172</v>
      </c>
      <c r="D128" s="27"/>
      <c r="E128" s="76" t="s">
        <v>173</v>
      </c>
      <c r="F128" s="74"/>
      <c r="G128" s="28" t="s">
        <v>71</v>
      </c>
      <c r="H128" s="29">
        <v>1</v>
      </c>
      <c r="I128" s="30"/>
      <c r="J128" s="29">
        <v>307.54000000000002</v>
      </c>
      <c r="K128" s="30"/>
      <c r="L128" s="31">
        <f t="shared" si="8"/>
        <v>307.54000000000002</v>
      </c>
      <c r="M128" s="32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" customHeight="1" x14ac:dyDescent="0.2">
      <c r="A129" s="1"/>
      <c r="B129" s="26"/>
      <c r="C129" s="27" t="s">
        <v>174</v>
      </c>
      <c r="D129" s="27"/>
      <c r="E129" s="76" t="s">
        <v>175</v>
      </c>
      <c r="F129" s="74"/>
      <c r="G129" s="28" t="s">
        <v>47</v>
      </c>
      <c r="H129" s="29">
        <v>1</v>
      </c>
      <c r="I129" s="30"/>
      <c r="J129" s="29">
        <v>910.8</v>
      </c>
      <c r="K129" s="30"/>
      <c r="L129" s="31">
        <f t="shared" si="8"/>
        <v>910.8</v>
      </c>
      <c r="M129" s="32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8" customHeight="1" x14ac:dyDescent="0.2">
      <c r="A130" s="11"/>
      <c r="B130" s="11"/>
      <c r="C130" s="33"/>
      <c r="D130" s="34"/>
      <c r="E130" s="75" t="s">
        <v>37</v>
      </c>
      <c r="F130" s="77"/>
      <c r="G130" s="35"/>
      <c r="H130" s="36"/>
      <c r="I130" s="36"/>
      <c r="J130" s="36"/>
      <c r="K130" s="36"/>
      <c r="L130" s="61">
        <f>L91+L92+L93+L94+L95+L96+L98+L99+L101+L104+L117+L118+L119+L123+L124+L125+L127+L128+L129</f>
        <v>32252.710000000003</v>
      </c>
      <c r="M130" s="37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</row>
    <row r="131" spans="1:26" ht="1.5" customHeight="1" x14ac:dyDescent="0.2">
      <c r="A131" s="1"/>
      <c r="B131" s="1"/>
      <c r="C131" s="38"/>
      <c r="D131" s="38"/>
      <c r="E131" s="38"/>
      <c r="F131" s="38"/>
      <c r="G131" s="1"/>
      <c r="H131" s="39"/>
      <c r="I131" s="39"/>
      <c r="J131" s="39"/>
      <c r="K131" s="39"/>
      <c r="L131" s="39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8" customHeight="1" x14ac:dyDescent="0.2">
      <c r="A132" s="1"/>
      <c r="B132" s="19"/>
      <c r="C132" s="20" t="s">
        <v>176</v>
      </c>
      <c r="D132" s="20"/>
      <c r="E132" s="75" t="s">
        <v>177</v>
      </c>
      <c r="F132" s="74"/>
      <c r="G132" s="21"/>
      <c r="H132" s="22"/>
      <c r="I132" s="23"/>
      <c r="J132" s="22"/>
      <c r="K132" s="23"/>
      <c r="L132" s="24"/>
      <c r="M132" s="25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" customHeight="1" x14ac:dyDescent="0.2">
      <c r="A133" s="1"/>
      <c r="B133" s="26"/>
      <c r="C133" s="27" t="s">
        <v>178</v>
      </c>
      <c r="D133" s="27"/>
      <c r="E133" s="76" t="s">
        <v>10</v>
      </c>
      <c r="F133" s="74"/>
      <c r="G133" s="28" t="s">
        <v>40</v>
      </c>
      <c r="H133" s="29"/>
      <c r="I133" s="30"/>
      <c r="J133" s="29"/>
      <c r="K133" s="30"/>
      <c r="L133" s="31"/>
      <c r="M133" s="32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21" customHeight="1" x14ac:dyDescent="0.2">
      <c r="A134" s="1"/>
      <c r="B134" s="26"/>
      <c r="C134" s="27" t="s">
        <v>179</v>
      </c>
      <c r="D134" s="27"/>
      <c r="E134" s="76" t="s">
        <v>180</v>
      </c>
      <c r="F134" s="74"/>
      <c r="G134" s="28"/>
      <c r="H134" s="29"/>
      <c r="I134" s="30"/>
      <c r="J134" s="29"/>
      <c r="K134" s="30"/>
      <c r="L134" s="31"/>
      <c r="M134" s="32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" customHeight="1" x14ac:dyDescent="0.2">
      <c r="A135" s="1"/>
      <c r="B135" s="26"/>
      <c r="C135" s="27" t="s">
        <v>181</v>
      </c>
      <c r="D135" s="27"/>
      <c r="E135" s="76" t="s">
        <v>136</v>
      </c>
      <c r="F135" s="74"/>
      <c r="G135" s="28" t="s">
        <v>95</v>
      </c>
      <c r="H135" s="29">
        <v>117</v>
      </c>
      <c r="I135" s="30"/>
      <c r="J135" s="29">
        <v>58.49</v>
      </c>
      <c r="K135" s="30"/>
      <c r="L135" s="31">
        <f t="shared" ref="L135:L150" si="9">+H135*J135</f>
        <v>6843.33</v>
      </c>
      <c r="M135" s="32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" customHeight="1" x14ac:dyDescent="0.2">
      <c r="A136" s="1"/>
      <c r="B136" s="26"/>
      <c r="C136" s="27" t="s">
        <v>182</v>
      </c>
      <c r="D136" s="27"/>
      <c r="E136" s="76" t="s">
        <v>183</v>
      </c>
      <c r="F136" s="74"/>
      <c r="G136" s="28"/>
      <c r="H136" s="29"/>
      <c r="I136" s="30"/>
      <c r="J136" s="29"/>
      <c r="K136" s="30"/>
      <c r="L136" s="31"/>
      <c r="M136" s="32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" customHeight="1" x14ac:dyDescent="0.2">
      <c r="A137" s="1"/>
      <c r="B137" s="26"/>
      <c r="C137" s="27" t="s">
        <v>184</v>
      </c>
      <c r="D137" s="27"/>
      <c r="E137" s="76" t="s">
        <v>185</v>
      </c>
      <c r="F137" s="74"/>
      <c r="G137" s="28" t="s">
        <v>71</v>
      </c>
      <c r="H137" s="29">
        <v>7</v>
      </c>
      <c r="I137" s="30"/>
      <c r="J137" s="29">
        <v>403.75</v>
      </c>
      <c r="K137" s="30"/>
      <c r="L137" s="31">
        <f t="shared" si="9"/>
        <v>2826.25</v>
      </c>
      <c r="M137" s="32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24" customHeight="1" x14ac:dyDescent="0.2">
      <c r="A138" s="1"/>
      <c r="B138" s="26"/>
      <c r="C138" s="27" t="s">
        <v>186</v>
      </c>
      <c r="D138" s="27"/>
      <c r="E138" s="76" t="s">
        <v>187</v>
      </c>
      <c r="F138" s="74"/>
      <c r="G138" s="28" t="s">
        <v>71</v>
      </c>
      <c r="H138" s="29">
        <v>1</v>
      </c>
      <c r="I138" s="30"/>
      <c r="J138" s="29">
        <v>318.2</v>
      </c>
      <c r="K138" s="30"/>
      <c r="L138" s="31">
        <f t="shared" si="9"/>
        <v>318.2</v>
      </c>
      <c r="M138" s="32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" customHeight="1" x14ac:dyDescent="0.2">
      <c r="A139" s="1"/>
      <c r="B139" s="26"/>
      <c r="C139" s="27" t="s">
        <v>188</v>
      </c>
      <c r="D139" s="27"/>
      <c r="E139" s="76" t="s">
        <v>189</v>
      </c>
      <c r="F139" s="74"/>
      <c r="G139" s="28" t="s">
        <v>71</v>
      </c>
      <c r="H139" s="29">
        <v>1</v>
      </c>
      <c r="I139" s="30"/>
      <c r="J139" s="29">
        <v>2085.06</v>
      </c>
      <c r="K139" s="30"/>
      <c r="L139" s="31">
        <f t="shared" si="9"/>
        <v>2085.06</v>
      </c>
      <c r="M139" s="32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" customHeight="1" x14ac:dyDescent="0.2">
      <c r="A140" s="1"/>
      <c r="B140" s="26"/>
      <c r="C140" s="27" t="s">
        <v>190</v>
      </c>
      <c r="D140" s="27"/>
      <c r="E140" s="76" t="s">
        <v>191</v>
      </c>
      <c r="F140" s="74"/>
      <c r="G140" s="28" t="s">
        <v>47</v>
      </c>
      <c r="H140" s="29">
        <v>1</v>
      </c>
      <c r="I140" s="30"/>
      <c r="J140" s="29">
        <v>6896.3</v>
      </c>
      <c r="K140" s="30"/>
      <c r="L140" s="31">
        <f t="shared" si="9"/>
        <v>6896.3</v>
      </c>
      <c r="M140" s="32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" customHeight="1" x14ac:dyDescent="0.2">
      <c r="A141" s="1"/>
      <c r="B141" s="26"/>
      <c r="C141" s="27" t="s">
        <v>192</v>
      </c>
      <c r="D141" s="27"/>
      <c r="E141" s="76" t="s">
        <v>193</v>
      </c>
      <c r="F141" s="74"/>
      <c r="G141" s="28" t="s">
        <v>47</v>
      </c>
      <c r="H141" s="29">
        <v>1</v>
      </c>
      <c r="I141" s="30"/>
      <c r="J141" s="29">
        <v>8919.82</v>
      </c>
      <c r="K141" s="30"/>
      <c r="L141" s="31">
        <f t="shared" si="9"/>
        <v>8919.82</v>
      </c>
      <c r="M141" s="32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" customHeight="1" x14ac:dyDescent="0.2">
      <c r="A142" s="1"/>
      <c r="B142" s="26"/>
      <c r="C142" s="27" t="s">
        <v>194</v>
      </c>
      <c r="D142" s="27"/>
      <c r="E142" s="76" t="s">
        <v>195</v>
      </c>
      <c r="F142" s="74"/>
      <c r="G142" s="28" t="s">
        <v>47</v>
      </c>
      <c r="H142" s="29">
        <v>0</v>
      </c>
      <c r="I142" s="30"/>
      <c r="J142" s="29">
        <v>0</v>
      </c>
      <c r="K142" s="30"/>
      <c r="L142" s="31">
        <f t="shared" si="9"/>
        <v>0</v>
      </c>
      <c r="M142" s="32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" customHeight="1" x14ac:dyDescent="0.2">
      <c r="A143" s="1"/>
      <c r="B143" s="26"/>
      <c r="C143" s="27" t="s">
        <v>196</v>
      </c>
      <c r="D143" s="27"/>
      <c r="E143" s="76" t="s">
        <v>197</v>
      </c>
      <c r="F143" s="74"/>
      <c r="G143" s="28" t="s">
        <v>47</v>
      </c>
      <c r="H143" s="29"/>
      <c r="I143" s="30"/>
      <c r="J143" s="29"/>
      <c r="K143" s="30"/>
      <c r="L143" s="31"/>
      <c r="M143" s="32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" customHeight="1" x14ac:dyDescent="0.2">
      <c r="A144" s="1"/>
      <c r="B144" s="26"/>
      <c r="C144" s="27" t="s">
        <v>198</v>
      </c>
      <c r="D144" s="27"/>
      <c r="E144" s="76" t="s">
        <v>199</v>
      </c>
      <c r="F144" s="74"/>
      <c r="G144" s="28" t="s">
        <v>68</v>
      </c>
      <c r="H144" s="29">
        <v>1</v>
      </c>
      <c r="I144" s="30"/>
      <c r="J144" s="29">
        <v>188.41</v>
      </c>
      <c r="K144" s="30"/>
      <c r="L144" s="31">
        <f t="shared" si="9"/>
        <v>188.41</v>
      </c>
      <c r="M144" s="32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" customHeight="1" x14ac:dyDescent="0.2">
      <c r="A145" s="1"/>
      <c r="B145" s="26"/>
      <c r="C145" s="27" t="s">
        <v>200</v>
      </c>
      <c r="D145" s="27"/>
      <c r="E145" s="76" t="s">
        <v>201</v>
      </c>
      <c r="F145" s="74"/>
      <c r="G145" s="28" t="s">
        <v>68</v>
      </c>
      <c r="H145" s="29">
        <v>1</v>
      </c>
      <c r="I145" s="30"/>
      <c r="J145" s="29">
        <v>188.41</v>
      </c>
      <c r="K145" s="30"/>
      <c r="L145" s="31">
        <f t="shared" si="9"/>
        <v>188.41</v>
      </c>
      <c r="M145" s="32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" customHeight="1" x14ac:dyDescent="0.2">
      <c r="A146" s="1"/>
      <c r="B146" s="26"/>
      <c r="C146" s="27" t="s">
        <v>202</v>
      </c>
      <c r="D146" s="27"/>
      <c r="E146" s="76" t="s">
        <v>203</v>
      </c>
      <c r="F146" s="74"/>
      <c r="G146" s="28" t="s">
        <v>68</v>
      </c>
      <c r="H146" s="29">
        <v>1</v>
      </c>
      <c r="I146" s="30"/>
      <c r="J146" s="29">
        <v>188.41</v>
      </c>
      <c r="K146" s="30"/>
      <c r="L146" s="31">
        <f t="shared" si="9"/>
        <v>188.41</v>
      </c>
      <c r="M146" s="32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" customHeight="1" x14ac:dyDescent="0.2">
      <c r="A147" s="1"/>
      <c r="B147" s="26"/>
      <c r="C147" s="27" t="s">
        <v>204</v>
      </c>
      <c r="D147" s="27"/>
      <c r="E147" s="76" t="s">
        <v>205</v>
      </c>
      <c r="F147" s="74"/>
      <c r="G147" s="28" t="s">
        <v>47</v>
      </c>
      <c r="H147" s="29"/>
      <c r="I147" s="30"/>
      <c r="J147" s="29"/>
      <c r="K147" s="30"/>
      <c r="L147" s="31"/>
      <c r="M147" s="32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" customHeight="1" x14ac:dyDescent="0.2">
      <c r="A148" s="1"/>
      <c r="B148" s="26"/>
      <c r="C148" s="27" t="s">
        <v>206</v>
      </c>
      <c r="D148" s="27"/>
      <c r="E148" s="76" t="s">
        <v>207</v>
      </c>
      <c r="F148" s="74"/>
      <c r="G148" s="28" t="s">
        <v>68</v>
      </c>
      <c r="H148" s="29">
        <v>1</v>
      </c>
      <c r="I148" s="30"/>
      <c r="J148" s="29">
        <v>159.1</v>
      </c>
      <c r="K148" s="30"/>
      <c r="L148" s="31">
        <f t="shared" si="9"/>
        <v>159.1</v>
      </c>
      <c r="M148" s="32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" customHeight="1" x14ac:dyDescent="0.2">
      <c r="A149" s="1"/>
      <c r="B149" s="26"/>
      <c r="C149" s="27" t="s">
        <v>208</v>
      </c>
      <c r="D149" s="27"/>
      <c r="E149" s="76" t="s">
        <v>209</v>
      </c>
      <c r="F149" s="74"/>
      <c r="G149" s="28" t="s">
        <v>68</v>
      </c>
      <c r="H149" s="29">
        <v>1</v>
      </c>
      <c r="I149" s="30"/>
      <c r="J149" s="29">
        <v>159.1</v>
      </c>
      <c r="K149" s="30"/>
      <c r="L149" s="31">
        <f t="shared" si="9"/>
        <v>159.1</v>
      </c>
      <c r="M149" s="32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" customHeight="1" x14ac:dyDescent="0.2">
      <c r="A150" s="1"/>
      <c r="B150" s="26"/>
      <c r="C150" s="27" t="s">
        <v>210</v>
      </c>
      <c r="D150" s="27"/>
      <c r="E150" s="76" t="s">
        <v>211</v>
      </c>
      <c r="F150" s="74"/>
      <c r="G150" s="28" t="s">
        <v>47</v>
      </c>
      <c r="H150" s="29">
        <v>1</v>
      </c>
      <c r="I150" s="30"/>
      <c r="J150" s="29">
        <v>882.2</v>
      </c>
      <c r="K150" s="30"/>
      <c r="L150" s="31">
        <f t="shared" si="9"/>
        <v>882.2</v>
      </c>
      <c r="M150" s="32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8" customHeight="1" x14ac:dyDescent="0.2">
      <c r="A151" s="11"/>
      <c r="B151" s="11"/>
      <c r="C151" s="33"/>
      <c r="D151" s="34"/>
      <c r="E151" s="75" t="s">
        <v>37</v>
      </c>
      <c r="F151" s="77"/>
      <c r="G151" s="35"/>
      <c r="H151" s="36"/>
      <c r="I151" s="36"/>
      <c r="J151" s="36"/>
      <c r="K151" s="36"/>
      <c r="L151" s="61">
        <f>L135+L137+L138+L139+L140+L141+L142+L144+L145+L146+L148+L149+L150</f>
        <v>29654.589999999997</v>
      </c>
      <c r="M151" s="37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</row>
    <row r="152" spans="1:26" ht="1.5" customHeight="1" x14ac:dyDescent="0.2">
      <c r="A152" s="1"/>
      <c r="B152" s="1"/>
      <c r="C152" s="38"/>
      <c r="D152" s="38"/>
      <c r="E152" s="38"/>
      <c r="F152" s="38"/>
      <c r="G152" s="1"/>
      <c r="H152" s="39"/>
      <c r="I152" s="39"/>
      <c r="J152" s="39"/>
      <c r="K152" s="39"/>
      <c r="L152" s="39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8" customHeight="1" x14ac:dyDescent="0.2">
      <c r="A153" s="1"/>
      <c r="B153" s="19"/>
      <c r="C153" s="20" t="s">
        <v>212</v>
      </c>
      <c r="D153" s="20"/>
      <c r="E153" s="75" t="s">
        <v>213</v>
      </c>
      <c r="F153" s="74"/>
      <c r="G153" s="21"/>
      <c r="H153" s="22"/>
      <c r="I153" s="23"/>
      <c r="J153" s="22"/>
      <c r="K153" s="23"/>
      <c r="L153" s="24"/>
      <c r="M153" s="25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" customHeight="1" x14ac:dyDescent="0.2">
      <c r="A154" s="1"/>
      <c r="B154" s="26"/>
      <c r="C154" s="27" t="s">
        <v>214</v>
      </c>
      <c r="D154" s="27"/>
      <c r="E154" s="76" t="s">
        <v>215</v>
      </c>
      <c r="F154" s="74"/>
      <c r="G154" s="28" t="s">
        <v>95</v>
      </c>
      <c r="H154" s="29"/>
      <c r="I154" s="30"/>
      <c r="J154" s="29"/>
      <c r="K154" s="30"/>
      <c r="L154" s="31"/>
      <c r="M154" s="32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" customHeight="1" x14ac:dyDescent="0.2">
      <c r="A155" s="1"/>
      <c r="B155" s="26"/>
      <c r="C155" s="27" t="s">
        <v>216</v>
      </c>
      <c r="D155" s="27"/>
      <c r="E155" s="76" t="s">
        <v>217</v>
      </c>
      <c r="F155" s="74"/>
      <c r="G155" s="28" t="s">
        <v>95</v>
      </c>
      <c r="H155" s="29">
        <v>67</v>
      </c>
      <c r="I155" s="30"/>
      <c r="J155" s="29">
        <v>38.69</v>
      </c>
      <c r="K155" s="30"/>
      <c r="L155" s="31">
        <f t="shared" ref="L155:L157" si="10">+H155*J155</f>
        <v>2592.23</v>
      </c>
      <c r="M155" s="32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" customHeight="1" x14ac:dyDescent="0.2">
      <c r="A156" s="1"/>
      <c r="B156" s="26"/>
      <c r="C156" s="27" t="s">
        <v>218</v>
      </c>
      <c r="D156" s="27"/>
      <c r="E156" s="76" t="s">
        <v>219</v>
      </c>
      <c r="F156" s="74"/>
      <c r="G156" s="28" t="s">
        <v>95</v>
      </c>
      <c r="H156" s="29">
        <v>44</v>
      </c>
      <c r="I156" s="30"/>
      <c r="J156" s="29">
        <v>38.69</v>
      </c>
      <c r="K156" s="30"/>
      <c r="L156" s="31">
        <f t="shared" si="10"/>
        <v>1702.36</v>
      </c>
      <c r="M156" s="32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" customHeight="1" x14ac:dyDescent="0.2">
      <c r="A157" s="1"/>
      <c r="B157" s="26"/>
      <c r="C157" s="27" t="s">
        <v>220</v>
      </c>
      <c r="D157" s="27"/>
      <c r="E157" s="76" t="s">
        <v>221</v>
      </c>
      <c r="F157" s="74"/>
      <c r="G157" s="28" t="s">
        <v>95</v>
      </c>
      <c r="H157" s="29">
        <v>30</v>
      </c>
      <c r="I157" s="30"/>
      <c r="J157" s="29">
        <v>38.69</v>
      </c>
      <c r="K157" s="30"/>
      <c r="L157" s="31">
        <f t="shared" si="10"/>
        <v>1160.6999999999998</v>
      </c>
      <c r="M157" s="32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45" customHeight="1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.5" customHeight="1" x14ac:dyDescent="0.2">
      <c r="A159" s="1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 customHeight="1" x14ac:dyDescent="0.2">
      <c r="A160" s="1"/>
      <c r="B160" s="1"/>
      <c r="C160" s="40"/>
      <c r="D160" s="40"/>
      <c r="E160" s="40"/>
      <c r="F160" s="79" t="s">
        <v>81</v>
      </c>
      <c r="G160" s="70"/>
      <c r="H160" s="70"/>
      <c r="I160" s="70"/>
      <c r="J160" s="70"/>
      <c r="K160" s="40"/>
      <c r="L160" s="40"/>
      <c r="M160" s="40"/>
      <c r="N160" s="40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 customHeight="1" x14ac:dyDescent="0.2">
      <c r="A161" s="1"/>
      <c r="B161" s="1"/>
      <c r="C161" s="41" t="s">
        <v>82</v>
      </c>
      <c r="D161" s="42"/>
      <c r="E161" s="42"/>
      <c r="F161" s="80" t="s">
        <v>83</v>
      </c>
      <c r="G161" s="70"/>
      <c r="H161" s="70"/>
      <c r="I161" s="70"/>
      <c r="J161" s="70"/>
      <c r="K161" s="42"/>
      <c r="L161" s="43" t="s">
        <v>222</v>
      </c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 hidden="1" customHeight="1" x14ac:dyDescent="0.2">
      <c r="A162" s="44"/>
      <c r="B162" s="44"/>
      <c r="C162" s="44"/>
      <c r="D162" s="44"/>
      <c r="E162" s="44"/>
      <c r="F162" s="44"/>
      <c r="G162" s="44"/>
      <c r="H162" s="44"/>
      <c r="I162" s="44"/>
      <c r="J162" s="44"/>
      <c r="K162" s="44"/>
      <c r="L162" s="44"/>
      <c r="M162" s="44"/>
      <c r="N162" s="44"/>
      <c r="O162" s="44"/>
      <c r="P162" s="44"/>
      <c r="Q162" s="44"/>
      <c r="R162" s="44"/>
      <c r="S162" s="44"/>
      <c r="T162" s="44"/>
      <c r="U162" s="44"/>
      <c r="V162" s="44"/>
      <c r="W162" s="44"/>
      <c r="X162" s="44"/>
      <c r="Y162" s="44"/>
      <c r="Z162" s="44"/>
    </row>
    <row r="163" spans="1:26" ht="18" customHeigh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8" customHeight="1" x14ac:dyDescent="0.2">
      <c r="A164" s="3"/>
      <c r="B164" s="4"/>
      <c r="C164" s="69" t="s">
        <v>85</v>
      </c>
      <c r="D164" s="70"/>
      <c r="E164" s="70"/>
      <c r="F164" s="70"/>
      <c r="G164" s="70"/>
      <c r="H164" s="70"/>
      <c r="I164" s="70"/>
      <c r="J164" s="70"/>
      <c r="K164" s="70"/>
      <c r="L164" s="70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8" customHeight="1" x14ac:dyDescent="0.2">
      <c r="A165" s="5"/>
      <c r="B165" s="6"/>
      <c r="C165" s="71" t="s">
        <v>1</v>
      </c>
      <c r="D165" s="70"/>
      <c r="E165" s="70"/>
      <c r="F165" s="70"/>
      <c r="G165" s="70"/>
      <c r="H165" s="70"/>
      <c r="I165" s="70"/>
      <c r="J165" s="70"/>
      <c r="K165" s="70"/>
      <c r="L165" s="70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spans="1:26" ht="18" customHeight="1" x14ac:dyDescent="0.2">
      <c r="A166" s="7"/>
      <c r="B166" s="8"/>
      <c r="C166" s="72" t="s">
        <v>2</v>
      </c>
      <c r="D166" s="70"/>
      <c r="E166" s="70"/>
      <c r="F166" s="70"/>
      <c r="G166" s="70"/>
      <c r="H166" s="70"/>
      <c r="I166" s="70"/>
      <c r="J166" s="70"/>
      <c r="K166" s="70"/>
      <c r="L166" s="70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spans="1:26" ht="1.5" customHeight="1" x14ac:dyDescent="0.2">
      <c r="A167" s="1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8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0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8" customHeight="1" x14ac:dyDescent="0.2">
      <c r="A169" s="11"/>
      <c r="B169" s="12"/>
      <c r="C169" s="13" t="s">
        <v>3</v>
      </c>
      <c r="D169" s="13"/>
      <c r="E169" s="73" t="s">
        <v>4</v>
      </c>
      <c r="F169" s="74"/>
      <c r="G169" s="14" t="s">
        <v>5</v>
      </c>
      <c r="H169" s="15" t="s">
        <v>6</v>
      </c>
      <c r="I169" s="16"/>
      <c r="J169" s="15" t="s">
        <v>7</v>
      </c>
      <c r="K169" s="16"/>
      <c r="L169" s="17" t="s">
        <v>8</v>
      </c>
      <c r="M169" s="18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</row>
    <row r="170" spans="1:26" ht="15" customHeight="1" x14ac:dyDescent="0.2">
      <c r="A170" s="1"/>
      <c r="B170" s="26"/>
      <c r="C170" s="27" t="s">
        <v>223</v>
      </c>
      <c r="D170" s="27"/>
      <c r="E170" s="76" t="s">
        <v>224</v>
      </c>
      <c r="F170" s="74"/>
      <c r="G170" s="28" t="s">
        <v>225</v>
      </c>
      <c r="H170" s="29" t="s">
        <v>225</v>
      </c>
      <c r="I170" s="30"/>
      <c r="J170" s="29">
        <v>354.74</v>
      </c>
      <c r="K170" s="30"/>
      <c r="L170" s="31" t="s">
        <v>225</v>
      </c>
      <c r="M170" s="32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24" customHeight="1" x14ac:dyDescent="0.2">
      <c r="A171" s="1"/>
      <c r="B171" s="26"/>
      <c r="C171" s="27" t="s">
        <v>226</v>
      </c>
      <c r="D171" s="27"/>
      <c r="E171" s="76" t="s">
        <v>227</v>
      </c>
      <c r="F171" s="74"/>
      <c r="G171" s="28" t="s">
        <v>95</v>
      </c>
      <c r="H171" s="29">
        <v>104</v>
      </c>
      <c r="I171" s="30"/>
      <c r="J171" s="29">
        <v>26</v>
      </c>
      <c r="K171" s="30"/>
      <c r="L171" s="31">
        <f t="shared" ref="L171:L178" si="11">+H171*J171</f>
        <v>2704</v>
      </c>
      <c r="M171" s="32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24" customHeight="1" x14ac:dyDescent="0.2">
      <c r="A172" s="1"/>
      <c r="B172" s="26"/>
      <c r="C172" s="27" t="s">
        <v>228</v>
      </c>
      <c r="D172" s="27"/>
      <c r="E172" s="76" t="s">
        <v>229</v>
      </c>
      <c r="F172" s="74"/>
      <c r="G172" s="28" t="s">
        <v>95</v>
      </c>
      <c r="H172" s="29">
        <v>62</v>
      </c>
      <c r="I172" s="30"/>
      <c r="J172" s="29">
        <v>40.49</v>
      </c>
      <c r="K172" s="30"/>
      <c r="L172" s="31">
        <f t="shared" si="11"/>
        <v>2510.38</v>
      </c>
      <c r="M172" s="32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24" customHeight="1" x14ac:dyDescent="0.2">
      <c r="A173" s="1"/>
      <c r="B173" s="26"/>
      <c r="C173" s="27" t="s">
        <v>230</v>
      </c>
      <c r="D173" s="27"/>
      <c r="E173" s="76" t="s">
        <v>231</v>
      </c>
      <c r="F173" s="74"/>
      <c r="G173" s="28" t="s">
        <v>225</v>
      </c>
      <c r="H173" s="29" t="s">
        <v>225</v>
      </c>
      <c r="I173" s="30"/>
      <c r="J173" s="29">
        <v>211.69</v>
      </c>
      <c r="K173" s="30"/>
      <c r="L173" s="31" t="s">
        <v>225</v>
      </c>
      <c r="M173" s="32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" customHeight="1" x14ac:dyDescent="0.2">
      <c r="A174" s="1"/>
      <c r="B174" s="26"/>
      <c r="C174" s="27" t="s">
        <v>232</v>
      </c>
      <c r="D174" s="27"/>
      <c r="E174" s="76" t="s">
        <v>233</v>
      </c>
      <c r="F174" s="74"/>
      <c r="G174" s="28" t="s">
        <v>47</v>
      </c>
      <c r="H174" s="29"/>
      <c r="I174" s="30"/>
      <c r="J174" s="29"/>
      <c r="K174" s="30"/>
      <c r="L174" s="31"/>
      <c r="M174" s="32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" customHeight="1" x14ac:dyDescent="0.2">
      <c r="A175" s="1"/>
      <c r="B175" s="26"/>
      <c r="C175" s="27" t="s">
        <v>234</v>
      </c>
      <c r="D175" s="27"/>
      <c r="E175" s="76" t="s">
        <v>235</v>
      </c>
      <c r="F175" s="74"/>
      <c r="G175" s="28" t="s">
        <v>95</v>
      </c>
      <c r="H175" s="29">
        <v>141</v>
      </c>
      <c r="I175" s="30"/>
      <c r="J175" s="29">
        <v>0.18</v>
      </c>
      <c r="K175" s="30"/>
      <c r="L175" s="31">
        <f t="shared" si="11"/>
        <v>25.38</v>
      </c>
      <c r="M175" s="32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" customHeight="1" x14ac:dyDescent="0.2">
      <c r="A176" s="1"/>
      <c r="B176" s="26"/>
      <c r="C176" s="27" t="s">
        <v>236</v>
      </c>
      <c r="D176" s="27"/>
      <c r="E176" s="76" t="s">
        <v>237</v>
      </c>
      <c r="F176" s="74"/>
      <c r="G176" s="28" t="s">
        <v>95</v>
      </c>
      <c r="H176" s="29">
        <v>141</v>
      </c>
      <c r="I176" s="30"/>
      <c r="J176" s="29">
        <v>0.18</v>
      </c>
      <c r="K176" s="30"/>
      <c r="L176" s="31">
        <f t="shared" si="11"/>
        <v>25.38</v>
      </c>
      <c r="M176" s="32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" customHeight="1" x14ac:dyDescent="0.2">
      <c r="A177" s="1"/>
      <c r="B177" s="26"/>
      <c r="C177" s="27" t="s">
        <v>238</v>
      </c>
      <c r="D177" s="27"/>
      <c r="E177" s="76" t="s">
        <v>239</v>
      </c>
      <c r="F177" s="74"/>
      <c r="G177" s="28" t="s">
        <v>95</v>
      </c>
      <c r="H177" s="29">
        <v>141</v>
      </c>
      <c r="I177" s="30"/>
      <c r="J177" s="29">
        <v>0.18</v>
      </c>
      <c r="K177" s="30"/>
      <c r="L177" s="31">
        <f t="shared" si="11"/>
        <v>25.38</v>
      </c>
      <c r="M177" s="32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" customHeight="1" x14ac:dyDescent="0.2">
      <c r="A178" s="1"/>
      <c r="B178" s="26"/>
      <c r="C178" s="27" t="s">
        <v>240</v>
      </c>
      <c r="D178" s="27"/>
      <c r="E178" s="76" t="s">
        <v>241</v>
      </c>
      <c r="F178" s="74"/>
      <c r="G178" s="28" t="s">
        <v>95</v>
      </c>
      <c r="H178" s="29">
        <v>255</v>
      </c>
      <c r="I178" s="30"/>
      <c r="J178" s="29">
        <v>0.18</v>
      </c>
      <c r="K178" s="30"/>
      <c r="L178" s="31">
        <f t="shared" si="11"/>
        <v>45.9</v>
      </c>
      <c r="M178" s="32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" customHeight="1" x14ac:dyDescent="0.2">
      <c r="A179" s="1"/>
      <c r="B179" s="26"/>
      <c r="C179" s="27" t="s">
        <v>242</v>
      </c>
      <c r="D179" s="27"/>
      <c r="E179" s="76" t="s">
        <v>243</v>
      </c>
      <c r="F179" s="74"/>
      <c r="G179" s="28"/>
      <c r="H179" s="29"/>
      <c r="I179" s="30"/>
      <c r="J179" s="29"/>
      <c r="K179" s="30"/>
      <c r="L179" s="31"/>
      <c r="M179" s="32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" customHeight="1" x14ac:dyDescent="0.2">
      <c r="A180" s="1"/>
      <c r="B180" s="26"/>
      <c r="C180" s="27" t="s">
        <v>244</v>
      </c>
      <c r="D180" s="27"/>
      <c r="E180" s="76" t="s">
        <v>245</v>
      </c>
      <c r="F180" s="74"/>
      <c r="G180" s="28"/>
      <c r="H180" s="29"/>
      <c r="I180" s="30"/>
      <c r="J180" s="29"/>
      <c r="K180" s="30"/>
      <c r="L180" s="31"/>
      <c r="M180" s="32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" customHeight="1" x14ac:dyDescent="0.2">
      <c r="A181" s="1"/>
      <c r="B181" s="26"/>
      <c r="C181" s="27" t="s">
        <v>246</v>
      </c>
      <c r="D181" s="27"/>
      <c r="E181" s="76" t="s">
        <v>247</v>
      </c>
      <c r="F181" s="74"/>
      <c r="G181" s="28"/>
      <c r="H181" s="29">
        <v>67</v>
      </c>
      <c r="I181" s="30"/>
      <c r="J181" s="29">
        <v>1.42</v>
      </c>
      <c r="K181" s="30"/>
      <c r="L181" s="31">
        <f t="shared" ref="L181:L183" si="12">+H181*J181</f>
        <v>95.14</v>
      </c>
      <c r="M181" s="32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24" customHeight="1" x14ac:dyDescent="0.2">
      <c r="A182" s="1"/>
      <c r="B182" s="26"/>
      <c r="C182" s="27" t="s">
        <v>248</v>
      </c>
      <c r="D182" s="27"/>
      <c r="E182" s="76" t="s">
        <v>249</v>
      </c>
      <c r="F182" s="74"/>
      <c r="G182" s="28"/>
      <c r="H182" s="29">
        <v>67</v>
      </c>
      <c r="I182" s="30"/>
      <c r="J182" s="29">
        <v>10.48</v>
      </c>
      <c r="K182" s="30"/>
      <c r="L182" s="31">
        <f t="shared" si="12"/>
        <v>702.16000000000008</v>
      </c>
      <c r="M182" s="32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24" customHeight="1" x14ac:dyDescent="0.2">
      <c r="A183" s="1"/>
      <c r="B183" s="26"/>
      <c r="C183" s="27" t="s">
        <v>250</v>
      </c>
      <c r="D183" s="27"/>
      <c r="E183" s="76" t="s">
        <v>251</v>
      </c>
      <c r="F183" s="74"/>
      <c r="G183" s="28"/>
      <c r="H183" s="29">
        <v>67</v>
      </c>
      <c r="I183" s="30"/>
      <c r="J183" s="29">
        <v>2.12</v>
      </c>
      <c r="K183" s="30"/>
      <c r="L183" s="31">
        <f t="shared" si="12"/>
        <v>142.04000000000002</v>
      </c>
      <c r="M183" s="32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" customHeight="1" x14ac:dyDescent="0.2">
      <c r="A184" s="1"/>
      <c r="B184" s="26"/>
      <c r="C184" s="27"/>
      <c r="D184" s="27"/>
      <c r="E184" s="78"/>
      <c r="F184" s="74"/>
      <c r="G184" s="28"/>
      <c r="H184" s="29"/>
      <c r="I184" s="30"/>
      <c r="J184" s="29"/>
      <c r="K184" s="30"/>
      <c r="L184" s="31"/>
      <c r="M184" s="32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" customHeight="1" x14ac:dyDescent="0.2">
      <c r="A185" s="1"/>
      <c r="B185" s="26"/>
      <c r="C185" s="27" t="s">
        <v>252</v>
      </c>
      <c r="D185" s="27"/>
      <c r="E185" s="76" t="s">
        <v>253</v>
      </c>
      <c r="F185" s="74"/>
      <c r="G185" s="28"/>
      <c r="H185" s="29"/>
      <c r="I185" s="30"/>
      <c r="J185" s="29"/>
      <c r="K185" s="30"/>
      <c r="L185" s="31"/>
      <c r="M185" s="32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" customHeight="1" x14ac:dyDescent="0.2">
      <c r="A186" s="1"/>
      <c r="B186" s="26"/>
      <c r="C186" s="27" t="s">
        <v>254</v>
      </c>
      <c r="D186" s="27"/>
      <c r="E186" s="76" t="s">
        <v>247</v>
      </c>
      <c r="F186" s="74"/>
      <c r="G186" s="28"/>
      <c r="H186" s="29">
        <v>75</v>
      </c>
      <c r="I186" s="30"/>
      <c r="J186" s="29">
        <v>1.42</v>
      </c>
      <c r="K186" s="30"/>
      <c r="L186" s="31">
        <f t="shared" ref="L186:L188" si="13">+H186*J186</f>
        <v>106.5</v>
      </c>
      <c r="M186" s="32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24" customHeight="1" x14ac:dyDescent="0.2">
      <c r="A187" s="1"/>
      <c r="B187" s="26"/>
      <c r="C187" s="27" t="s">
        <v>255</v>
      </c>
      <c r="D187" s="27"/>
      <c r="E187" s="76" t="s">
        <v>256</v>
      </c>
      <c r="F187" s="74"/>
      <c r="G187" s="28"/>
      <c r="H187" s="29">
        <v>75</v>
      </c>
      <c r="I187" s="30"/>
      <c r="J187" s="29">
        <v>5.24</v>
      </c>
      <c r="K187" s="30"/>
      <c r="L187" s="31">
        <f t="shared" si="13"/>
        <v>393</v>
      </c>
      <c r="M187" s="32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24" customHeight="1" x14ac:dyDescent="0.2">
      <c r="A188" s="1"/>
      <c r="B188" s="26"/>
      <c r="C188" s="27" t="s">
        <v>257</v>
      </c>
      <c r="D188" s="27"/>
      <c r="E188" s="76" t="s">
        <v>251</v>
      </c>
      <c r="F188" s="74"/>
      <c r="G188" s="28"/>
      <c r="H188" s="29">
        <v>75</v>
      </c>
      <c r="I188" s="30"/>
      <c r="J188" s="29">
        <v>2.12</v>
      </c>
      <c r="K188" s="30"/>
      <c r="L188" s="31">
        <f t="shared" si="13"/>
        <v>159</v>
      </c>
      <c r="M188" s="32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" customHeight="1" x14ac:dyDescent="0.2">
      <c r="A189" s="1"/>
      <c r="B189" s="26"/>
      <c r="C189" s="27"/>
      <c r="D189" s="27"/>
      <c r="E189" s="78"/>
      <c r="F189" s="74"/>
      <c r="G189" s="28"/>
      <c r="H189" s="29"/>
      <c r="I189" s="30"/>
      <c r="J189" s="29"/>
      <c r="K189" s="30"/>
      <c r="L189" s="31"/>
      <c r="M189" s="32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" customHeight="1" x14ac:dyDescent="0.2">
      <c r="A190" s="1"/>
      <c r="B190" s="26"/>
      <c r="C190" s="27" t="s">
        <v>258</v>
      </c>
      <c r="D190" s="27"/>
      <c r="E190" s="76" t="s">
        <v>259</v>
      </c>
      <c r="F190" s="74"/>
      <c r="G190" s="28"/>
      <c r="H190" s="29"/>
      <c r="I190" s="30"/>
      <c r="J190" s="29"/>
      <c r="K190" s="30"/>
      <c r="L190" s="31"/>
      <c r="M190" s="32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24" customHeight="1" x14ac:dyDescent="0.2">
      <c r="A191" s="1"/>
      <c r="B191" s="26"/>
      <c r="C191" s="27" t="s">
        <v>260</v>
      </c>
      <c r="D191" s="27"/>
      <c r="E191" s="76" t="s">
        <v>261</v>
      </c>
      <c r="F191" s="74"/>
      <c r="G191" s="28"/>
      <c r="H191" s="29">
        <v>14</v>
      </c>
      <c r="I191" s="30"/>
      <c r="J191" s="29">
        <v>1.42</v>
      </c>
      <c r="K191" s="30"/>
      <c r="L191" s="31">
        <f t="shared" ref="L191:L200" si="14">+H191*J191</f>
        <v>19.88</v>
      </c>
      <c r="M191" s="32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24" customHeight="1" x14ac:dyDescent="0.2">
      <c r="A192" s="1"/>
      <c r="B192" s="26"/>
      <c r="C192" s="27" t="s">
        <v>262</v>
      </c>
      <c r="D192" s="27"/>
      <c r="E192" s="76" t="s">
        <v>263</v>
      </c>
      <c r="F192" s="74"/>
      <c r="G192" s="28"/>
      <c r="H192" s="29">
        <v>104</v>
      </c>
      <c r="I192" s="30"/>
      <c r="J192" s="29">
        <v>5.24</v>
      </c>
      <c r="K192" s="30"/>
      <c r="L192" s="31">
        <f t="shared" si="14"/>
        <v>544.96</v>
      </c>
      <c r="M192" s="32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" customHeight="1" x14ac:dyDescent="0.2">
      <c r="A193" s="1"/>
      <c r="B193" s="26"/>
      <c r="C193" s="27" t="s">
        <v>264</v>
      </c>
      <c r="D193" s="27"/>
      <c r="E193" s="76" t="s">
        <v>265</v>
      </c>
      <c r="F193" s="74"/>
      <c r="G193" s="28"/>
      <c r="H193" s="29">
        <v>113</v>
      </c>
      <c r="I193" s="30"/>
      <c r="J193" s="29">
        <v>2.62</v>
      </c>
      <c r="K193" s="30"/>
      <c r="L193" s="31">
        <f t="shared" si="14"/>
        <v>296.06</v>
      </c>
      <c r="M193" s="32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" customHeight="1" x14ac:dyDescent="0.2">
      <c r="A194" s="1"/>
      <c r="B194" s="26"/>
      <c r="C194" s="27" t="s">
        <v>266</v>
      </c>
      <c r="D194" s="27"/>
      <c r="E194" s="76" t="s">
        <v>267</v>
      </c>
      <c r="F194" s="74"/>
      <c r="G194" s="28"/>
      <c r="H194" s="29">
        <v>14</v>
      </c>
      <c r="I194" s="30"/>
      <c r="J194" s="29">
        <v>5.24</v>
      </c>
      <c r="K194" s="30"/>
      <c r="L194" s="31">
        <f t="shared" si="14"/>
        <v>73.36</v>
      </c>
      <c r="M194" s="32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" customHeight="1" x14ac:dyDescent="0.2">
      <c r="A195" s="1"/>
      <c r="B195" s="26"/>
      <c r="C195" s="27"/>
      <c r="D195" s="27"/>
      <c r="E195" s="78"/>
      <c r="F195" s="74"/>
      <c r="G195" s="28"/>
      <c r="H195" s="29"/>
      <c r="I195" s="30"/>
      <c r="J195" s="29"/>
      <c r="K195" s="30"/>
      <c r="L195" s="31"/>
      <c r="M195" s="32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" customHeight="1" x14ac:dyDescent="0.2">
      <c r="A196" s="1"/>
      <c r="B196" s="26"/>
      <c r="C196" s="27" t="s">
        <v>268</v>
      </c>
      <c r="D196" s="27"/>
      <c r="E196" s="76" t="s">
        <v>269</v>
      </c>
      <c r="F196" s="74"/>
      <c r="G196" s="28" t="s">
        <v>71</v>
      </c>
      <c r="H196" s="29">
        <v>5</v>
      </c>
      <c r="I196" s="30"/>
      <c r="J196" s="29">
        <v>330</v>
      </c>
      <c r="K196" s="30"/>
      <c r="L196" s="31">
        <f t="shared" si="14"/>
        <v>1650</v>
      </c>
      <c r="M196" s="32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" customHeight="1" x14ac:dyDescent="0.2">
      <c r="A197" s="1"/>
      <c r="B197" s="26"/>
      <c r="C197" s="27" t="s">
        <v>270</v>
      </c>
      <c r="D197" s="27"/>
      <c r="E197" s="76" t="s">
        <v>271</v>
      </c>
      <c r="F197" s="74"/>
      <c r="G197" s="28" t="s">
        <v>71</v>
      </c>
      <c r="H197" s="29">
        <v>7</v>
      </c>
      <c r="I197" s="30"/>
      <c r="J197" s="29">
        <v>300.43</v>
      </c>
      <c r="K197" s="30"/>
      <c r="L197" s="31">
        <f t="shared" si="14"/>
        <v>2103.0100000000002</v>
      </c>
      <c r="M197" s="32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" customHeight="1" x14ac:dyDescent="0.2">
      <c r="A198" s="1"/>
      <c r="B198" s="26"/>
      <c r="C198" s="27" t="s">
        <v>272</v>
      </c>
      <c r="D198" s="27"/>
      <c r="E198" s="76" t="s">
        <v>273</v>
      </c>
      <c r="F198" s="74"/>
      <c r="G198" s="28" t="s">
        <v>71</v>
      </c>
      <c r="H198" s="29">
        <v>6</v>
      </c>
      <c r="I198" s="30"/>
      <c r="J198" s="29">
        <v>815.83</v>
      </c>
      <c r="K198" s="30"/>
      <c r="L198" s="31">
        <f t="shared" si="14"/>
        <v>4894.9800000000005</v>
      </c>
      <c r="M198" s="32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" customHeight="1" x14ac:dyDescent="0.2">
      <c r="A199" s="1"/>
      <c r="B199" s="26"/>
      <c r="C199" s="27" t="s">
        <v>274</v>
      </c>
      <c r="D199" s="27"/>
      <c r="E199" s="76" t="s">
        <v>275</v>
      </c>
      <c r="F199" s="74"/>
      <c r="G199" s="28"/>
      <c r="H199" s="29"/>
      <c r="I199" s="30"/>
      <c r="J199" s="29"/>
      <c r="K199" s="30"/>
      <c r="L199" s="31"/>
      <c r="M199" s="32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" customHeight="1" x14ac:dyDescent="0.2">
      <c r="A200" s="1"/>
      <c r="B200" s="26"/>
      <c r="C200" s="27" t="s">
        <v>276</v>
      </c>
      <c r="D200" s="27"/>
      <c r="E200" s="76" t="s">
        <v>277</v>
      </c>
      <c r="F200" s="74"/>
      <c r="G200" s="28" t="s">
        <v>71</v>
      </c>
      <c r="H200" s="29">
        <v>2</v>
      </c>
      <c r="I200" s="30"/>
      <c r="J200" s="29">
        <v>704.46</v>
      </c>
      <c r="K200" s="30"/>
      <c r="L200" s="31">
        <f t="shared" si="14"/>
        <v>1408.92</v>
      </c>
      <c r="M200" s="32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8" customHeight="1" x14ac:dyDescent="0.2">
      <c r="A201" s="11"/>
      <c r="B201" s="11"/>
      <c r="C201" s="33"/>
      <c r="D201" s="34"/>
      <c r="E201" s="75" t="s">
        <v>37</v>
      </c>
      <c r="F201" s="77"/>
      <c r="G201" s="35"/>
      <c r="H201" s="36"/>
      <c r="I201" s="36"/>
      <c r="J201" s="36"/>
      <c r="K201" s="36"/>
      <c r="L201" s="61">
        <f>SUM(L155:L200)</f>
        <v>23380.719999999994</v>
      </c>
      <c r="M201" s="37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</row>
    <row r="202" spans="1:26" ht="1.5" customHeight="1" x14ac:dyDescent="0.2">
      <c r="A202" s="1"/>
      <c r="B202" s="1"/>
      <c r="C202" s="38"/>
      <c r="D202" s="38"/>
      <c r="E202" s="38"/>
      <c r="F202" s="38"/>
      <c r="G202" s="1"/>
      <c r="H202" s="39"/>
      <c r="I202" s="39"/>
      <c r="J202" s="39"/>
      <c r="K202" s="39"/>
      <c r="L202" s="39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8" customHeight="1" x14ac:dyDescent="0.2">
      <c r="A203" s="1"/>
      <c r="B203" s="19"/>
      <c r="C203" s="20" t="s">
        <v>278</v>
      </c>
      <c r="D203" s="20"/>
      <c r="E203" s="75" t="s">
        <v>279</v>
      </c>
      <c r="F203" s="74"/>
      <c r="G203" s="21"/>
      <c r="H203" s="22"/>
      <c r="I203" s="23"/>
      <c r="J203" s="22"/>
      <c r="K203" s="23"/>
      <c r="L203" s="24"/>
      <c r="M203" s="25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" customHeight="1" x14ac:dyDescent="0.2">
      <c r="A204" s="1"/>
      <c r="B204" s="26"/>
      <c r="C204" s="27" t="s">
        <v>280</v>
      </c>
      <c r="D204" s="27"/>
      <c r="E204" s="76" t="s">
        <v>10</v>
      </c>
      <c r="F204" s="74"/>
      <c r="G204" s="28" t="s">
        <v>40</v>
      </c>
      <c r="H204" s="29" t="s">
        <v>225</v>
      </c>
      <c r="I204" s="30"/>
      <c r="J204" s="29">
        <v>0</v>
      </c>
      <c r="K204" s="30"/>
      <c r="L204" s="31"/>
      <c r="M204" s="32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" customHeight="1" x14ac:dyDescent="0.2">
      <c r="A205" s="1"/>
      <c r="B205" s="26"/>
      <c r="C205" s="27" t="s">
        <v>281</v>
      </c>
      <c r="D205" s="27"/>
      <c r="E205" s="76" t="s">
        <v>282</v>
      </c>
      <c r="F205" s="74"/>
      <c r="G205" s="28" t="s">
        <v>58</v>
      </c>
      <c r="H205" s="29">
        <v>1437</v>
      </c>
      <c r="I205" s="30"/>
      <c r="J205" s="29">
        <v>1.82</v>
      </c>
      <c r="K205" s="30"/>
      <c r="L205" s="31">
        <f t="shared" ref="L205:L206" si="15">+H205*J205</f>
        <v>2615.34</v>
      </c>
      <c r="M205" s="32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" customHeight="1" x14ac:dyDescent="0.2">
      <c r="A206" s="1"/>
      <c r="B206" s="26"/>
      <c r="C206" s="27" t="s">
        <v>283</v>
      </c>
      <c r="D206" s="27"/>
      <c r="E206" s="76" t="s">
        <v>284</v>
      </c>
      <c r="F206" s="74"/>
      <c r="G206" s="28" t="s">
        <v>58</v>
      </c>
      <c r="H206" s="29">
        <v>1437</v>
      </c>
      <c r="I206" s="30"/>
      <c r="J206" s="29">
        <v>2.02</v>
      </c>
      <c r="K206" s="30"/>
      <c r="L206" s="31">
        <f t="shared" si="15"/>
        <v>2902.7400000000002</v>
      </c>
      <c r="M206" s="32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43.5" customHeight="1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.5" customHeight="1" x14ac:dyDescent="0.2">
      <c r="A208" s="1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customHeight="1" x14ac:dyDescent="0.2">
      <c r="A209" s="1"/>
      <c r="B209" s="1"/>
      <c r="C209" s="40"/>
      <c r="D209" s="40"/>
      <c r="E209" s="40"/>
      <c r="F209" s="79" t="s">
        <v>81</v>
      </c>
      <c r="G209" s="70"/>
      <c r="H209" s="70"/>
      <c r="I209" s="70"/>
      <c r="J209" s="70"/>
      <c r="K209" s="40"/>
      <c r="L209" s="40"/>
      <c r="M209" s="40"/>
      <c r="N209" s="40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customHeight="1" x14ac:dyDescent="0.2">
      <c r="A210" s="1"/>
      <c r="B210" s="1"/>
      <c r="C210" s="41" t="s">
        <v>82</v>
      </c>
      <c r="D210" s="42"/>
      <c r="E210" s="42"/>
      <c r="F210" s="80" t="s">
        <v>83</v>
      </c>
      <c r="G210" s="70"/>
      <c r="H210" s="70"/>
      <c r="I210" s="70"/>
      <c r="J210" s="70"/>
      <c r="K210" s="42"/>
      <c r="L210" s="43" t="s">
        <v>285</v>
      </c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hidden="1" customHeight="1" x14ac:dyDescent="0.2">
      <c r="A211" s="44"/>
      <c r="B211" s="44"/>
      <c r="C211" s="44"/>
      <c r="D211" s="44"/>
      <c r="E211" s="44"/>
      <c r="F211" s="44"/>
      <c r="G211" s="44"/>
      <c r="H211" s="44"/>
      <c r="I211" s="44"/>
      <c r="J211" s="44"/>
      <c r="K211" s="44"/>
      <c r="L211" s="44"/>
      <c r="M211" s="44"/>
      <c r="N211" s="44"/>
      <c r="O211" s="44"/>
      <c r="P211" s="44"/>
      <c r="Q211" s="44"/>
      <c r="R211" s="44"/>
      <c r="S211" s="44"/>
      <c r="T211" s="44"/>
      <c r="U211" s="44"/>
      <c r="V211" s="44"/>
      <c r="W211" s="44"/>
      <c r="X211" s="44"/>
      <c r="Y211" s="44"/>
      <c r="Z211" s="44"/>
    </row>
    <row r="212" spans="1:26" ht="18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8" customHeight="1" x14ac:dyDescent="0.2">
      <c r="A213" s="3"/>
      <c r="B213" s="4"/>
      <c r="C213" s="69" t="s">
        <v>85</v>
      </c>
      <c r="D213" s="70"/>
      <c r="E213" s="70"/>
      <c r="F213" s="70"/>
      <c r="G213" s="70"/>
      <c r="H213" s="70"/>
      <c r="I213" s="70"/>
      <c r="J213" s="70"/>
      <c r="K213" s="70"/>
      <c r="L213" s="70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8" customHeight="1" x14ac:dyDescent="0.2">
      <c r="A214" s="5"/>
      <c r="B214" s="6"/>
      <c r="C214" s="71" t="s">
        <v>1</v>
      </c>
      <c r="D214" s="70"/>
      <c r="E214" s="70"/>
      <c r="F214" s="70"/>
      <c r="G214" s="70"/>
      <c r="H214" s="70"/>
      <c r="I214" s="70"/>
      <c r="J214" s="70"/>
      <c r="K214" s="70"/>
      <c r="L214" s="70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spans="1:26" ht="18" customHeight="1" x14ac:dyDescent="0.2">
      <c r="A215" s="7"/>
      <c r="B215" s="8"/>
      <c r="C215" s="72" t="s">
        <v>2</v>
      </c>
      <c r="D215" s="70"/>
      <c r="E215" s="70"/>
      <c r="F215" s="70"/>
      <c r="G215" s="70"/>
      <c r="H215" s="70"/>
      <c r="I215" s="70"/>
      <c r="J215" s="70"/>
      <c r="K215" s="70"/>
      <c r="L215" s="70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spans="1:26" ht="1.5" customHeight="1" x14ac:dyDescent="0.2">
      <c r="A216" s="1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8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0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8" customHeight="1" x14ac:dyDescent="0.2">
      <c r="A218" s="11"/>
      <c r="B218" s="12"/>
      <c r="C218" s="13" t="s">
        <v>3</v>
      </c>
      <c r="D218" s="13"/>
      <c r="E218" s="73" t="s">
        <v>4</v>
      </c>
      <c r="F218" s="74"/>
      <c r="G218" s="14" t="s">
        <v>5</v>
      </c>
      <c r="H218" s="15" t="s">
        <v>6</v>
      </c>
      <c r="I218" s="16"/>
      <c r="J218" s="15" t="s">
        <v>7</v>
      </c>
      <c r="K218" s="16"/>
      <c r="L218" s="17" t="s">
        <v>8</v>
      </c>
      <c r="M218" s="18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</row>
    <row r="219" spans="1:26" ht="15" customHeight="1" x14ac:dyDescent="0.2">
      <c r="A219" s="1"/>
      <c r="B219" s="26"/>
      <c r="C219" s="27" t="s">
        <v>286</v>
      </c>
      <c r="D219" s="27"/>
      <c r="E219" s="76" t="s">
        <v>287</v>
      </c>
      <c r="F219" s="74"/>
      <c r="G219" s="28" t="s">
        <v>288</v>
      </c>
      <c r="H219" s="29"/>
      <c r="I219" s="30"/>
      <c r="J219" s="29">
        <v>14.09</v>
      </c>
      <c r="K219" s="30"/>
      <c r="L219" s="31">
        <f t="shared" ref="L219:L222" si="16">+H219*J219</f>
        <v>0</v>
      </c>
      <c r="M219" s="32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24" customHeight="1" x14ac:dyDescent="0.2">
      <c r="A220" s="1"/>
      <c r="B220" s="26"/>
      <c r="C220" s="27" t="s">
        <v>289</v>
      </c>
      <c r="D220" s="27"/>
      <c r="E220" s="76" t="s">
        <v>290</v>
      </c>
      <c r="F220" s="74"/>
      <c r="G220" s="28" t="s">
        <v>71</v>
      </c>
      <c r="H220" s="29">
        <v>180</v>
      </c>
      <c r="I220" s="30"/>
      <c r="J220" s="29">
        <v>36.049999999999997</v>
      </c>
      <c r="K220" s="30"/>
      <c r="L220" s="31">
        <f t="shared" si="16"/>
        <v>6488.9999999999991</v>
      </c>
      <c r="M220" s="32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" customHeight="1" x14ac:dyDescent="0.2">
      <c r="A221" s="1"/>
      <c r="B221" s="26"/>
      <c r="C221" s="27" t="s">
        <v>291</v>
      </c>
      <c r="D221" s="27"/>
      <c r="E221" s="76" t="s">
        <v>292</v>
      </c>
      <c r="F221" s="74"/>
      <c r="G221" s="28" t="s">
        <v>95</v>
      </c>
      <c r="H221" s="29">
        <v>98</v>
      </c>
      <c r="I221" s="30"/>
      <c r="J221" s="29">
        <v>19.16</v>
      </c>
      <c r="K221" s="30"/>
      <c r="L221" s="31">
        <f t="shared" si="16"/>
        <v>1877.68</v>
      </c>
      <c r="M221" s="32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" customHeight="1" x14ac:dyDescent="0.2">
      <c r="A222" s="1"/>
      <c r="B222" s="26"/>
      <c r="C222" s="27" t="s">
        <v>293</v>
      </c>
      <c r="D222" s="27"/>
      <c r="E222" s="76" t="s">
        <v>294</v>
      </c>
      <c r="F222" s="74"/>
      <c r="G222" s="28" t="s">
        <v>47</v>
      </c>
      <c r="H222" s="29">
        <v>1</v>
      </c>
      <c r="I222" s="30"/>
      <c r="J222" s="29">
        <v>11466</v>
      </c>
      <c r="K222" s="30"/>
      <c r="L222" s="31">
        <f t="shared" si="16"/>
        <v>11466</v>
      </c>
      <c r="M222" s="32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8" customHeight="1" x14ac:dyDescent="0.2">
      <c r="A223" s="11"/>
      <c r="B223" s="11"/>
      <c r="C223" s="33"/>
      <c r="D223" s="34"/>
      <c r="E223" s="75" t="s">
        <v>37</v>
      </c>
      <c r="F223" s="77"/>
      <c r="G223" s="35"/>
      <c r="H223" s="36"/>
      <c r="I223" s="36"/>
      <c r="J223" s="36"/>
      <c r="K223" s="36"/>
      <c r="L223" s="61">
        <f>SUM(L205:L206,L219:L222)</f>
        <v>25350.76</v>
      </c>
      <c r="M223" s="37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</row>
    <row r="224" spans="1:26" ht="1.5" customHeight="1" x14ac:dyDescent="0.2">
      <c r="A224" s="1"/>
      <c r="B224" s="1"/>
      <c r="C224" s="38"/>
      <c r="D224" s="38"/>
      <c r="E224" s="38"/>
      <c r="F224" s="38"/>
      <c r="G224" s="1"/>
      <c r="H224" s="39"/>
      <c r="I224" s="39"/>
      <c r="J224" s="39"/>
      <c r="K224" s="39"/>
      <c r="L224" s="39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8" customHeight="1" x14ac:dyDescent="0.2">
      <c r="A225" s="1"/>
      <c r="B225" s="19"/>
      <c r="C225" s="20" t="s">
        <v>295</v>
      </c>
      <c r="D225" s="20"/>
      <c r="E225" s="75" t="s">
        <v>296</v>
      </c>
      <c r="F225" s="74"/>
      <c r="G225" s="21"/>
      <c r="H225" s="22"/>
      <c r="I225" s="23"/>
      <c r="J225" s="22"/>
      <c r="K225" s="23"/>
      <c r="L225" s="24"/>
      <c r="M225" s="25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" customHeight="1" x14ac:dyDescent="0.2">
      <c r="A226" s="1"/>
      <c r="B226" s="26"/>
      <c r="C226" s="27" t="s">
        <v>297</v>
      </c>
      <c r="D226" s="27"/>
      <c r="E226" s="76" t="s">
        <v>298</v>
      </c>
      <c r="F226" s="74"/>
      <c r="G226" s="28" t="s">
        <v>47</v>
      </c>
      <c r="H226" s="29">
        <v>1</v>
      </c>
      <c r="I226" s="30"/>
      <c r="J226" s="29">
        <v>513.29999999999995</v>
      </c>
      <c r="K226" s="30"/>
      <c r="L226" s="31">
        <f t="shared" ref="L226:L227" si="17">+H226*J226</f>
        <v>513.29999999999995</v>
      </c>
      <c r="M226" s="32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" customHeight="1" x14ac:dyDescent="0.2">
      <c r="A227" s="1"/>
      <c r="B227" s="26"/>
      <c r="C227" s="27" t="s">
        <v>299</v>
      </c>
      <c r="D227" s="27"/>
      <c r="E227" s="76" t="s">
        <v>300</v>
      </c>
      <c r="F227" s="74"/>
      <c r="G227" s="28" t="s">
        <v>47</v>
      </c>
      <c r="H227" s="29">
        <v>1</v>
      </c>
      <c r="I227" s="30"/>
      <c r="J227" s="29">
        <v>1541.08</v>
      </c>
      <c r="K227" s="30"/>
      <c r="L227" s="31">
        <f t="shared" si="17"/>
        <v>1541.08</v>
      </c>
      <c r="M227" s="32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8" customHeight="1" x14ac:dyDescent="0.2">
      <c r="A228" s="11"/>
      <c r="B228" s="11"/>
      <c r="C228" s="33"/>
      <c r="D228" s="34"/>
      <c r="E228" s="75" t="s">
        <v>37</v>
      </c>
      <c r="F228" s="77"/>
      <c r="G228" s="35"/>
      <c r="H228" s="36"/>
      <c r="I228" s="36"/>
      <c r="J228" s="36"/>
      <c r="K228" s="36"/>
      <c r="L228" s="61">
        <f>SUM(L226:L227)</f>
        <v>2054.38</v>
      </c>
      <c r="M228" s="37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</row>
    <row r="229" spans="1:26" ht="1.5" customHeight="1" x14ac:dyDescent="0.2">
      <c r="A229" s="1"/>
      <c r="B229" s="1"/>
      <c r="C229" s="38"/>
      <c r="D229" s="38"/>
      <c r="E229" s="38"/>
      <c r="F229" s="38"/>
      <c r="G229" s="1"/>
      <c r="H229" s="39"/>
      <c r="I229" s="39"/>
      <c r="J229" s="39"/>
      <c r="K229" s="39"/>
      <c r="L229" s="39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8" customHeight="1" x14ac:dyDescent="0.2">
      <c r="A230" s="46"/>
      <c r="B230" s="46"/>
      <c r="C230" s="47"/>
      <c r="D230" s="48"/>
      <c r="E230" s="81" t="s">
        <v>301</v>
      </c>
      <c r="F230" s="82"/>
      <c r="G230" s="49"/>
      <c r="H230" s="50"/>
      <c r="I230" s="50"/>
      <c r="J230" s="50"/>
      <c r="K230" s="50"/>
      <c r="L230" s="64">
        <f>L34+L67+L74+L87+L130+L151+L201+L228+L79+L223</f>
        <v>148793.07</v>
      </c>
      <c r="M230" s="51"/>
      <c r="N230" s="46"/>
      <c r="O230" s="46"/>
      <c r="P230" s="46"/>
      <c r="Q230" s="46"/>
      <c r="R230" s="46"/>
      <c r="S230" s="46"/>
      <c r="T230" s="46"/>
      <c r="U230" s="46"/>
      <c r="V230" s="46"/>
      <c r="W230" s="46"/>
      <c r="X230" s="46"/>
      <c r="Y230" s="46"/>
      <c r="Z230" s="46"/>
    </row>
    <row r="231" spans="1:26" ht="18" customHeight="1" x14ac:dyDescent="0.2">
      <c r="A231" s="5"/>
      <c r="B231" s="5"/>
      <c r="C231" s="52"/>
      <c r="D231" s="53"/>
      <c r="E231" s="83" t="s">
        <v>302</v>
      </c>
      <c r="F231" s="84"/>
      <c r="G231" s="54"/>
      <c r="H231" s="55"/>
      <c r="I231" s="55"/>
      <c r="J231" s="55"/>
      <c r="K231" s="55"/>
      <c r="L231" s="66">
        <f>L230*0.2</f>
        <v>29758.614000000001</v>
      </c>
      <c r="M231" s="56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spans="1:26" ht="18" customHeight="1" x14ac:dyDescent="0.2">
      <c r="A232" s="46"/>
      <c r="B232" s="46"/>
      <c r="C232" s="47"/>
      <c r="D232" s="57"/>
      <c r="E232" s="85" t="s">
        <v>303</v>
      </c>
      <c r="F232" s="86"/>
      <c r="G232" s="58"/>
      <c r="H232" s="59"/>
      <c r="I232" s="59"/>
      <c r="J232" s="59"/>
      <c r="K232" s="59"/>
      <c r="L232" s="67">
        <f>L230*1.2</f>
        <v>178551.68400000001</v>
      </c>
      <c r="M232" s="60"/>
      <c r="N232" s="46"/>
      <c r="O232" s="46"/>
      <c r="P232" s="46"/>
      <c r="Q232" s="46"/>
      <c r="R232" s="46"/>
      <c r="S232" s="46"/>
      <c r="T232" s="46"/>
      <c r="U232" s="46"/>
      <c r="V232" s="46"/>
      <c r="W232" s="46"/>
      <c r="X232" s="46"/>
      <c r="Y232" s="46"/>
      <c r="Z232" s="46"/>
    </row>
    <row r="233" spans="1:26" ht="409.5" customHeight="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.5" customHeight="1" x14ac:dyDescent="0.2">
      <c r="A234" s="1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 customHeight="1" x14ac:dyDescent="0.2">
      <c r="A235" s="1"/>
      <c r="B235" s="1"/>
      <c r="C235" s="40"/>
      <c r="D235" s="40"/>
      <c r="E235" s="40"/>
      <c r="F235" s="79" t="s">
        <v>81</v>
      </c>
      <c r="G235" s="70"/>
      <c r="H235" s="70"/>
      <c r="I235" s="70"/>
      <c r="J235" s="70"/>
      <c r="K235" s="40"/>
      <c r="L235" s="40"/>
      <c r="M235" s="40"/>
      <c r="N235" s="40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 customHeight="1" x14ac:dyDescent="0.2">
      <c r="A236" s="1"/>
      <c r="B236" s="1"/>
      <c r="C236" s="41" t="s">
        <v>82</v>
      </c>
      <c r="D236" s="42"/>
      <c r="E236" s="42"/>
      <c r="F236" s="80" t="s">
        <v>83</v>
      </c>
      <c r="G236" s="70"/>
      <c r="H236" s="70"/>
      <c r="I236" s="70"/>
      <c r="J236" s="70"/>
      <c r="K236" s="42"/>
      <c r="L236" s="43" t="s">
        <v>304</v>
      </c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 hidden="1" customHeight="1" x14ac:dyDescent="0.2">
      <c r="A237" s="44"/>
      <c r="B237" s="44"/>
      <c r="C237" s="44"/>
      <c r="D237" s="44"/>
      <c r="E237" s="44"/>
      <c r="F237" s="44"/>
      <c r="G237" s="44"/>
      <c r="H237" s="44"/>
      <c r="I237" s="44"/>
      <c r="J237" s="44"/>
      <c r="K237" s="44"/>
      <c r="L237" s="44"/>
      <c r="M237" s="44"/>
      <c r="N237" s="44"/>
      <c r="O237" s="44"/>
      <c r="P237" s="44"/>
      <c r="Q237" s="44"/>
      <c r="R237" s="44"/>
      <c r="S237" s="44"/>
      <c r="T237" s="44"/>
      <c r="U237" s="44"/>
      <c r="V237" s="44"/>
      <c r="W237" s="44"/>
      <c r="X237" s="44"/>
      <c r="Y237" s="44"/>
      <c r="Z237" s="44"/>
    </row>
    <row r="238" spans="1:26" ht="18" customHeight="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8" customHeight="1" x14ac:dyDescent="0.2">
      <c r="A239" s="3"/>
      <c r="B239" s="4"/>
      <c r="C239" s="69" t="s">
        <v>85</v>
      </c>
      <c r="D239" s="70"/>
      <c r="E239" s="70"/>
      <c r="F239" s="70"/>
      <c r="G239" s="70"/>
      <c r="H239" s="70"/>
      <c r="I239" s="70"/>
      <c r="J239" s="70"/>
      <c r="K239" s="70"/>
      <c r="L239" s="70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8" customHeight="1" x14ac:dyDescent="0.2">
      <c r="A240" s="5"/>
      <c r="B240" s="6"/>
      <c r="C240" s="71" t="s">
        <v>1</v>
      </c>
      <c r="D240" s="70"/>
      <c r="E240" s="70"/>
      <c r="F240" s="70"/>
      <c r="G240" s="70"/>
      <c r="H240" s="70"/>
      <c r="I240" s="70"/>
      <c r="J240" s="70"/>
      <c r="K240" s="70"/>
      <c r="L240" s="70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spans="1:26" ht="18" customHeight="1" x14ac:dyDescent="0.2">
      <c r="A241" s="7"/>
      <c r="B241" s="8"/>
      <c r="C241" s="72" t="s">
        <v>2</v>
      </c>
      <c r="D241" s="70"/>
      <c r="E241" s="70"/>
      <c r="F241" s="70"/>
      <c r="G241" s="70"/>
      <c r="H241" s="70"/>
      <c r="I241" s="70"/>
      <c r="J241" s="70"/>
      <c r="K241" s="70"/>
      <c r="L241" s="70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spans="1:26" ht="1.5" customHeight="1" x14ac:dyDescent="0.2">
      <c r="A242" s="1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8" customHeight="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0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8" customHeight="1" x14ac:dyDescent="0.2">
      <c r="A244" s="11"/>
      <c r="B244" s="12"/>
      <c r="C244" s="13" t="s">
        <v>3</v>
      </c>
      <c r="D244" s="13"/>
      <c r="E244" s="73" t="s">
        <v>305</v>
      </c>
      <c r="F244" s="74"/>
      <c r="G244" s="14" t="s">
        <v>5</v>
      </c>
      <c r="H244" s="15" t="s">
        <v>6</v>
      </c>
      <c r="I244" s="16"/>
      <c r="J244" s="15" t="s">
        <v>7</v>
      </c>
      <c r="K244" s="16"/>
      <c r="L244" s="17" t="s">
        <v>8</v>
      </c>
      <c r="M244" s="18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</row>
    <row r="245" spans="1:26" ht="18" customHeight="1" x14ac:dyDescent="0.2">
      <c r="A245" s="1"/>
      <c r="B245" s="19"/>
      <c r="C245" s="20" t="s">
        <v>306</v>
      </c>
      <c r="D245" s="20"/>
      <c r="E245" s="75" t="s">
        <v>307</v>
      </c>
      <c r="F245" s="74"/>
      <c r="G245" s="21"/>
      <c r="H245" s="22"/>
      <c r="I245" s="23"/>
      <c r="J245" s="22"/>
      <c r="K245" s="23"/>
      <c r="L245" s="24"/>
      <c r="M245" s="25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" customHeight="1" x14ac:dyDescent="0.2">
      <c r="A246" s="1"/>
      <c r="B246" s="26"/>
      <c r="C246" s="27" t="s">
        <v>308</v>
      </c>
      <c r="D246" s="27"/>
      <c r="E246" s="76" t="s">
        <v>309</v>
      </c>
      <c r="F246" s="74"/>
      <c r="G246" s="28" t="s">
        <v>58</v>
      </c>
      <c r="H246" s="29">
        <v>136</v>
      </c>
      <c r="I246" s="30"/>
      <c r="J246" s="29">
        <v>35.57</v>
      </c>
      <c r="K246" s="30"/>
      <c r="L246" s="31">
        <f t="shared" ref="L246" si="18">+H246*J246</f>
        <v>4837.5200000000004</v>
      </c>
      <c r="M246" s="32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8" customHeight="1" x14ac:dyDescent="0.2">
      <c r="A247" s="11"/>
      <c r="B247" s="11"/>
      <c r="C247" s="33"/>
      <c r="D247" s="34"/>
      <c r="E247" s="75" t="s">
        <v>37</v>
      </c>
      <c r="F247" s="77"/>
      <c r="G247" s="35"/>
      <c r="H247" s="36"/>
      <c r="I247" s="36"/>
      <c r="J247" s="36"/>
      <c r="K247" s="36"/>
      <c r="L247" s="61">
        <f>L246</f>
        <v>4837.5200000000004</v>
      </c>
      <c r="M247" s="37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</row>
    <row r="248" spans="1:26" ht="1.5" customHeight="1" x14ac:dyDescent="0.2">
      <c r="A248" s="1"/>
      <c r="B248" s="1"/>
      <c r="C248" s="38"/>
      <c r="D248" s="38"/>
      <c r="E248" s="38"/>
      <c r="F248" s="38"/>
      <c r="G248" s="1"/>
      <c r="H248" s="39"/>
      <c r="I248" s="39"/>
      <c r="J248" s="39"/>
      <c r="K248" s="39"/>
      <c r="L248" s="39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8" customHeight="1" x14ac:dyDescent="0.2">
      <c r="A249" s="1"/>
      <c r="B249" s="19"/>
      <c r="C249" s="20" t="s">
        <v>310</v>
      </c>
      <c r="D249" s="20"/>
      <c r="E249" s="75" t="s">
        <v>311</v>
      </c>
      <c r="F249" s="74"/>
      <c r="G249" s="21"/>
      <c r="H249" s="22"/>
      <c r="I249" s="23"/>
      <c r="J249" s="22"/>
      <c r="K249" s="23"/>
      <c r="L249" s="24"/>
      <c r="M249" s="25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8" customHeight="1" x14ac:dyDescent="0.2">
      <c r="A250" s="11"/>
      <c r="B250" s="11"/>
      <c r="C250" s="33"/>
      <c r="D250" s="34"/>
      <c r="E250" s="75" t="s">
        <v>37</v>
      </c>
      <c r="F250" s="77"/>
      <c r="G250" s="35"/>
      <c r="H250" s="36"/>
      <c r="I250" s="36"/>
      <c r="J250" s="36"/>
      <c r="K250" s="36"/>
      <c r="L250" s="36"/>
      <c r="M250" s="37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</row>
    <row r="251" spans="1:26" ht="1.5" customHeight="1" x14ac:dyDescent="0.2">
      <c r="A251" s="1"/>
      <c r="B251" s="1"/>
      <c r="C251" s="38"/>
      <c r="D251" s="38"/>
      <c r="E251" s="38"/>
      <c r="F251" s="38"/>
      <c r="G251" s="1"/>
      <c r="H251" s="39"/>
      <c r="I251" s="39"/>
      <c r="J251" s="39"/>
      <c r="K251" s="39"/>
      <c r="L251" s="39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8" customHeight="1" x14ac:dyDescent="0.2">
      <c r="A252" s="1"/>
      <c r="B252" s="19"/>
      <c r="C252" s="20" t="s">
        <v>312</v>
      </c>
      <c r="D252" s="20"/>
      <c r="E252" s="75" t="s">
        <v>313</v>
      </c>
      <c r="F252" s="74"/>
      <c r="G252" s="21"/>
      <c r="H252" s="22"/>
      <c r="I252" s="23"/>
      <c r="J252" s="22"/>
      <c r="K252" s="23"/>
      <c r="L252" s="24"/>
      <c r="M252" s="25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" customHeight="1" x14ac:dyDescent="0.2">
      <c r="A253" s="1"/>
      <c r="B253" s="26"/>
      <c r="C253" s="27" t="s">
        <v>314</v>
      </c>
      <c r="D253" s="27"/>
      <c r="E253" s="76" t="s">
        <v>315</v>
      </c>
      <c r="F253" s="74"/>
      <c r="G253" s="28"/>
      <c r="H253" s="29"/>
      <c r="I253" s="30"/>
      <c r="J253" s="29"/>
      <c r="K253" s="30"/>
      <c r="L253" s="31"/>
      <c r="M253" s="32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" customHeight="1" x14ac:dyDescent="0.2">
      <c r="A254" s="1"/>
      <c r="B254" s="26"/>
      <c r="C254" s="27" t="s">
        <v>316</v>
      </c>
      <c r="D254" s="27"/>
      <c r="E254" s="76" t="s">
        <v>317</v>
      </c>
      <c r="F254" s="74"/>
      <c r="G254" s="28" t="s">
        <v>95</v>
      </c>
      <c r="H254" s="29">
        <v>465</v>
      </c>
      <c r="I254" s="30"/>
      <c r="J254" s="29">
        <v>23.63</v>
      </c>
      <c r="K254" s="30"/>
      <c r="L254" s="31">
        <f t="shared" ref="L254:L256" si="19">+H254*J254</f>
        <v>10987.949999999999</v>
      </c>
      <c r="M254" s="32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" customHeight="1" x14ac:dyDescent="0.2">
      <c r="A255" s="1"/>
      <c r="B255" s="26"/>
      <c r="C255" s="27" t="s">
        <v>318</v>
      </c>
      <c r="D255" s="27"/>
      <c r="E255" s="76" t="s">
        <v>319</v>
      </c>
      <c r="F255" s="74"/>
      <c r="G255" s="28" t="s">
        <v>47</v>
      </c>
      <c r="H255" s="29"/>
      <c r="I255" s="30"/>
      <c r="J255" s="29"/>
      <c r="K255" s="30"/>
      <c r="L255" s="31">
        <f t="shared" si="19"/>
        <v>0</v>
      </c>
      <c r="M255" s="32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" customHeight="1" x14ac:dyDescent="0.2">
      <c r="A256" s="1"/>
      <c r="B256" s="26"/>
      <c r="C256" s="27" t="s">
        <v>320</v>
      </c>
      <c r="D256" s="27"/>
      <c r="E256" s="76" t="s">
        <v>321</v>
      </c>
      <c r="F256" s="74"/>
      <c r="G256" s="28"/>
      <c r="H256" s="29">
        <v>1</v>
      </c>
      <c r="I256" s="30"/>
      <c r="J256" s="29">
        <v>840</v>
      </c>
      <c r="K256" s="30"/>
      <c r="L256" s="31">
        <f t="shared" si="19"/>
        <v>840</v>
      </c>
      <c r="M256" s="32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8" customHeight="1" x14ac:dyDescent="0.2">
      <c r="A257" s="11"/>
      <c r="B257" s="11"/>
      <c r="C257" s="33"/>
      <c r="D257" s="34"/>
      <c r="E257" s="75" t="s">
        <v>37</v>
      </c>
      <c r="F257" s="77"/>
      <c r="G257" s="35"/>
      <c r="H257" s="36"/>
      <c r="I257" s="36"/>
      <c r="J257" s="36"/>
      <c r="K257" s="36"/>
      <c r="L257" s="61">
        <f>SUM(L254:L256)</f>
        <v>11827.949999999999</v>
      </c>
      <c r="M257" s="37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</row>
    <row r="258" spans="1:26" ht="1.5" customHeight="1" x14ac:dyDescent="0.2">
      <c r="A258" s="1"/>
      <c r="B258" s="1"/>
      <c r="C258" s="38"/>
      <c r="D258" s="38"/>
      <c r="E258" s="38"/>
      <c r="F258" s="38"/>
      <c r="G258" s="1"/>
      <c r="H258" s="39"/>
      <c r="I258" s="39"/>
      <c r="J258" s="39"/>
      <c r="K258" s="39"/>
      <c r="L258" s="39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8" customHeight="1" x14ac:dyDescent="0.2">
      <c r="A259" s="1"/>
      <c r="B259" s="19"/>
      <c r="C259" s="20" t="s">
        <v>322</v>
      </c>
      <c r="D259" s="20"/>
      <c r="E259" s="75" t="s">
        <v>323</v>
      </c>
      <c r="F259" s="74"/>
      <c r="G259" s="21"/>
      <c r="H259" s="22"/>
      <c r="I259" s="23"/>
      <c r="J259" s="22"/>
      <c r="K259" s="23"/>
      <c r="L259" s="24"/>
      <c r="M259" s="25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" customHeight="1" x14ac:dyDescent="0.2">
      <c r="A260" s="1"/>
      <c r="B260" s="26"/>
      <c r="C260" s="27" t="s">
        <v>324</v>
      </c>
      <c r="D260" s="27"/>
      <c r="E260" s="76" t="s">
        <v>215</v>
      </c>
      <c r="F260" s="74"/>
      <c r="G260" s="28" t="s">
        <v>95</v>
      </c>
      <c r="H260" s="29"/>
      <c r="I260" s="30"/>
      <c r="J260" s="29"/>
      <c r="K260" s="30"/>
      <c r="L260" s="31"/>
      <c r="M260" s="32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" customHeight="1" x14ac:dyDescent="0.2">
      <c r="A261" s="1"/>
      <c r="B261" s="26"/>
      <c r="C261" s="27" t="s">
        <v>325</v>
      </c>
      <c r="D261" s="27"/>
      <c r="E261" s="76" t="s">
        <v>326</v>
      </c>
      <c r="F261" s="74"/>
      <c r="G261" s="28" t="s">
        <v>95</v>
      </c>
      <c r="H261" s="29">
        <v>141</v>
      </c>
      <c r="I261" s="30"/>
      <c r="J261" s="29">
        <v>26</v>
      </c>
      <c r="K261" s="30"/>
      <c r="L261" s="31">
        <f t="shared" ref="L261:L263" si="20">+H261*J261</f>
        <v>3666</v>
      </c>
      <c r="M261" s="32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" customHeight="1" x14ac:dyDescent="0.2">
      <c r="A262" s="1"/>
      <c r="B262" s="26"/>
      <c r="C262" s="27" t="s">
        <v>327</v>
      </c>
      <c r="D262" s="27"/>
      <c r="E262" s="76" t="s">
        <v>243</v>
      </c>
      <c r="F262" s="74"/>
      <c r="G262" s="28"/>
      <c r="H262" s="29"/>
      <c r="I262" s="30"/>
      <c r="J262" s="29"/>
      <c r="K262" s="30"/>
      <c r="L262" s="31"/>
      <c r="M262" s="32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" customHeight="1" x14ac:dyDescent="0.2">
      <c r="A263" s="1"/>
      <c r="B263" s="26"/>
      <c r="C263" s="27" t="s">
        <v>328</v>
      </c>
      <c r="D263" s="27"/>
      <c r="E263" s="76" t="s">
        <v>329</v>
      </c>
      <c r="F263" s="74"/>
      <c r="G263" s="28"/>
      <c r="H263" s="29">
        <v>141</v>
      </c>
      <c r="I263" s="30"/>
      <c r="J263" s="29">
        <v>2.12</v>
      </c>
      <c r="K263" s="30"/>
      <c r="L263" s="31">
        <f t="shared" si="20"/>
        <v>298.92</v>
      </c>
      <c r="M263" s="32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8" customHeight="1" x14ac:dyDescent="0.2">
      <c r="A264" s="11"/>
      <c r="B264" s="11"/>
      <c r="C264" s="33"/>
      <c r="D264" s="34"/>
      <c r="E264" s="75" t="s">
        <v>37</v>
      </c>
      <c r="F264" s="77"/>
      <c r="G264" s="35"/>
      <c r="H264" s="36"/>
      <c r="I264" s="36"/>
      <c r="J264" s="36"/>
      <c r="K264" s="36"/>
      <c r="L264" s="61">
        <f>SUM(L261:L263)</f>
        <v>3964.92</v>
      </c>
      <c r="M264" s="37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</row>
    <row r="265" spans="1:26" ht="1.5" customHeight="1" x14ac:dyDescent="0.2">
      <c r="A265" s="1"/>
      <c r="B265" s="1"/>
      <c r="C265" s="38"/>
      <c r="D265" s="38"/>
      <c r="E265" s="38"/>
      <c r="F265" s="38"/>
      <c r="G265" s="1"/>
      <c r="H265" s="39"/>
      <c r="I265" s="39"/>
      <c r="J265" s="39"/>
      <c r="K265" s="39"/>
      <c r="L265" s="39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8" customHeight="1" x14ac:dyDescent="0.2">
      <c r="A266" s="46"/>
      <c r="B266" s="46"/>
      <c r="C266" s="47"/>
      <c r="D266" s="48"/>
      <c r="E266" s="81" t="s">
        <v>301</v>
      </c>
      <c r="F266" s="82"/>
      <c r="G266" s="49"/>
      <c r="H266" s="50"/>
      <c r="I266" s="50"/>
      <c r="J266" s="50"/>
      <c r="K266" s="50"/>
      <c r="L266" s="64">
        <f>L70+L103+L110+L123+L166+L187+L237+L264+L115+L259</f>
        <v>9556.7799999999988</v>
      </c>
      <c r="M266" s="51"/>
      <c r="N266" s="46"/>
      <c r="O266" s="46"/>
      <c r="P266" s="46"/>
      <c r="Q266" s="46"/>
      <c r="R266" s="46"/>
      <c r="S266" s="46"/>
      <c r="T266" s="46"/>
      <c r="U266" s="46"/>
      <c r="V266" s="46"/>
      <c r="W266" s="46"/>
      <c r="X266" s="46"/>
      <c r="Y266" s="46"/>
      <c r="Z266" s="46"/>
    </row>
    <row r="267" spans="1:26" ht="18" customHeight="1" x14ac:dyDescent="0.2">
      <c r="A267" s="5"/>
      <c r="B267" s="5"/>
      <c r="C267" s="52"/>
      <c r="D267" s="53"/>
      <c r="E267" s="83" t="s">
        <v>330</v>
      </c>
      <c r="F267" s="84"/>
      <c r="G267" s="54"/>
      <c r="H267" s="55"/>
      <c r="I267" s="55"/>
      <c r="J267" s="55"/>
      <c r="K267" s="55"/>
      <c r="L267" s="68">
        <f>L266*0.055</f>
        <v>525.62289999999996</v>
      </c>
      <c r="M267" s="56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spans="1:26" ht="18" customHeight="1" x14ac:dyDescent="0.2">
      <c r="A268" s="46"/>
      <c r="B268" s="46"/>
      <c r="C268" s="47"/>
      <c r="D268" s="57"/>
      <c r="E268" s="85" t="s">
        <v>303</v>
      </c>
      <c r="F268" s="86"/>
      <c r="G268" s="58"/>
      <c r="H268" s="59"/>
      <c r="I268" s="59"/>
      <c r="J268" s="59"/>
      <c r="K268" s="59"/>
      <c r="L268" s="67">
        <f>L266+L267</f>
        <v>10082.402899999999</v>
      </c>
      <c r="M268" s="60"/>
      <c r="N268" s="46"/>
      <c r="O268" s="46"/>
      <c r="P268" s="46"/>
      <c r="Q268" s="46"/>
      <c r="R268" s="46"/>
      <c r="S268" s="46"/>
      <c r="T268" s="46"/>
      <c r="U268" s="46"/>
      <c r="V268" s="46"/>
      <c r="W268" s="46"/>
      <c r="X268" s="46"/>
      <c r="Y268" s="46"/>
      <c r="Z268" s="46"/>
    </row>
    <row r="269" spans="1:26" ht="333" customHeight="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.5" customHeight="1" x14ac:dyDescent="0.2">
      <c r="A270" s="1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 customHeight="1" x14ac:dyDescent="0.2">
      <c r="A271" s="1"/>
      <c r="B271" s="1"/>
      <c r="C271" s="40"/>
      <c r="D271" s="40"/>
      <c r="E271" s="40"/>
      <c r="F271" s="79" t="s">
        <v>81</v>
      </c>
      <c r="G271" s="70"/>
      <c r="H271" s="70"/>
      <c r="I271" s="70"/>
      <c r="J271" s="70"/>
      <c r="K271" s="40"/>
      <c r="L271" s="40"/>
      <c r="M271" s="40"/>
      <c r="N271" s="40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 customHeight="1" x14ac:dyDescent="0.2">
      <c r="A272" s="1"/>
      <c r="B272" s="1"/>
      <c r="C272" s="41" t="s">
        <v>82</v>
      </c>
      <c r="D272" s="42"/>
      <c r="E272" s="42"/>
      <c r="F272" s="80" t="s">
        <v>83</v>
      </c>
      <c r="G272" s="70"/>
      <c r="H272" s="70"/>
      <c r="I272" s="70"/>
      <c r="J272" s="70"/>
      <c r="K272" s="42"/>
      <c r="L272" s="43" t="s">
        <v>331</v>
      </c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 customHeight="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 customHeight="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 customHeight="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 customHeight="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 customHeight="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 customHeight="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 customHeight="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 customHeight="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 customHeight="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 customHeight="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 customHeight="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 customHeight="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 customHeight="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 customHeight="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 customHeight="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 customHeight="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 customHeight="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 customHeight="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 customHeight="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 customHeight="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 customHeight="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 customHeight="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 customHeight="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 customHeight="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 customHeight="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 customHeight="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 customHeight="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 customHeight="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 customHeight="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 customHeight="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 customHeight="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 customHeight="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 customHeight="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 customHeight="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 customHeight="1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 customHeight="1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 customHeight="1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 customHeight="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 customHeight="1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 customHeight="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 customHeight="1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 customHeight="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 customHeight="1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 customHeight="1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 customHeight="1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 customHeight="1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 customHeight="1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 customHeight="1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 customHeight="1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 customHeight="1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 customHeight="1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 customHeight="1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 customHeight="1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 customHeight="1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 customHeight="1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 customHeight="1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 customHeight="1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 customHeight="1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 customHeight="1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 customHeight="1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 customHeight="1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 customHeight="1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 customHeight="1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 customHeight="1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 customHeight="1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 customHeight="1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 customHeight="1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 customHeight="1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 customHeight="1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 customHeight="1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 customHeight="1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 customHeight="1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 customHeight="1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 customHeight="1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 customHeight="1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 customHeight="1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 customHeight="1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 customHeight="1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 customHeight="1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 customHeight="1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 customHeight="1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 customHeight="1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 customHeight="1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 customHeight="1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 customHeight="1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 customHeight="1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 customHeight="1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 customHeight="1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 customHeight="1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 customHeight="1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 customHeight="1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 customHeight="1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 customHeight="1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 customHeight="1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 customHeight="1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 customHeight="1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 customHeight="1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.75" customHeight="1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.75" customHeight="1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.75" customHeight="1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.75" customHeight="1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.75" customHeight="1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.75" customHeight="1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.75" customHeight="1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.75" customHeight="1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.75" customHeight="1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.75" customHeight="1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.75" customHeight="1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.75" customHeight="1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.75" customHeight="1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.75" customHeight="1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.75" customHeight="1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.75" customHeight="1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.75" customHeight="1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.75" customHeight="1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.75" customHeight="1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.75" customHeight="1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.75" customHeight="1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.75" customHeight="1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.75" customHeight="1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.75" customHeight="1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.75" customHeight="1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.75" customHeight="1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.75" customHeight="1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.75" customHeight="1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.75" customHeight="1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.75" customHeight="1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.75" customHeight="1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.75" customHeight="1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.75" customHeight="1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.75" customHeight="1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.75" customHeight="1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.75" customHeight="1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.75" customHeight="1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.75" customHeight="1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.75" customHeight="1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.75" customHeight="1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.75" customHeight="1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.75" customHeight="1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.75" customHeight="1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.75" customHeight="1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.75" customHeight="1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.75" customHeight="1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.75" customHeight="1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.75" customHeight="1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.75" customHeight="1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.75" customHeight="1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.75" customHeight="1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.75" customHeight="1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.75" customHeight="1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.75" customHeight="1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.75" customHeight="1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.75" customHeight="1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.75" customHeight="1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.75" customHeight="1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.75" customHeight="1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.75" customHeight="1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.75" customHeight="1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.75" customHeight="1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.75" customHeight="1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.75" customHeight="1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.75" customHeight="1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.75" customHeight="1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.75" customHeight="1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.75" customHeight="1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.75" customHeight="1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.75" customHeight="1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.75" customHeight="1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.75" customHeight="1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.75" customHeight="1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.75" customHeight="1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.75" customHeight="1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.75" customHeight="1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.75" customHeight="1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.75" customHeight="1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.75" customHeight="1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.75" customHeight="1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.75" customHeight="1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.75" customHeight="1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.75" customHeight="1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.75" customHeight="1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.75" customHeight="1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.75" customHeight="1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.75" customHeight="1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.75" customHeight="1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.75" customHeight="1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.75" customHeight="1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.75" customHeight="1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.75" customHeight="1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.75" customHeight="1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.75" customHeight="1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.75" customHeight="1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.75" customHeight="1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.75" customHeight="1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.75" customHeight="1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.75" customHeight="1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.75" customHeight="1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.75" customHeight="1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.75" customHeight="1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.75" customHeight="1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.75" customHeight="1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.75" customHeight="1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.75" customHeight="1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.75" customHeight="1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.75" customHeight="1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.75" customHeight="1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.75" customHeight="1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.75" customHeight="1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.75" customHeight="1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.75" customHeight="1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.75" customHeight="1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.75" customHeight="1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.75" customHeight="1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.75" customHeight="1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.75" customHeight="1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.75" customHeight="1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.75" customHeight="1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.75" customHeight="1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.75" customHeight="1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.75" customHeight="1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.75" customHeight="1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.75" customHeight="1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.75" customHeight="1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.75" customHeight="1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.75" customHeight="1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.75" customHeight="1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.75" customHeight="1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.75" customHeight="1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.75" customHeight="1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.75" customHeight="1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.75" customHeight="1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.75" customHeight="1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.75" customHeight="1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.75" customHeight="1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.75" customHeight="1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.75" customHeight="1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.75" customHeight="1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.75" customHeight="1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.75" customHeight="1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.75" customHeight="1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.75" customHeight="1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.75" customHeight="1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.75" customHeight="1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.75" customHeight="1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.75" customHeight="1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.75" customHeight="1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.75" customHeight="1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.75" customHeight="1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.75" customHeight="1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.75" customHeight="1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.75" customHeight="1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.75" customHeight="1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.75" customHeight="1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.75" customHeight="1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.75" customHeight="1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.75" customHeight="1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.75" customHeight="1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.75" customHeight="1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.75" customHeight="1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.75" customHeight="1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.75" customHeight="1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.75" customHeight="1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.75" customHeight="1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.75" customHeight="1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.75" customHeight="1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.75" customHeight="1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.75" customHeight="1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.75" customHeight="1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.75" customHeight="1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.75" customHeight="1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.75" customHeight="1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.75" customHeight="1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.75" customHeight="1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.75" customHeight="1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.75" customHeight="1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.75" customHeight="1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.75" customHeight="1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.75" customHeight="1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.75" customHeight="1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.75" customHeight="1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.75" customHeight="1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.75" customHeight="1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.75" customHeight="1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.75" customHeight="1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.75" customHeight="1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.75" customHeight="1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.75" customHeight="1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.75" customHeight="1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.75" customHeight="1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.75" customHeight="1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.75" customHeight="1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.75" customHeight="1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.75" customHeight="1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.75" customHeight="1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.75" customHeight="1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.75" customHeight="1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.75" customHeight="1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.75" customHeight="1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.75" customHeight="1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.75" customHeight="1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.75" customHeight="1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.75" customHeight="1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.75" customHeight="1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.75" customHeight="1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.75" customHeight="1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.75" customHeight="1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.75" customHeight="1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.75" customHeight="1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.75" customHeight="1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.75" customHeight="1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.75" customHeight="1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.75" customHeight="1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.75" customHeight="1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.75" customHeight="1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.75" customHeight="1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.75" customHeight="1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.75" customHeight="1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.75" customHeight="1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.75" customHeight="1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.75" customHeight="1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.75" customHeight="1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.75" customHeight="1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.75" customHeight="1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.75" customHeight="1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.75" customHeight="1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.75" customHeight="1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.75" customHeight="1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.75" customHeight="1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.75" customHeight="1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.75" customHeight="1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.75" customHeight="1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.75" customHeight="1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.75" customHeight="1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.75" customHeight="1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.75" customHeight="1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.75" customHeight="1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.75" customHeight="1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.75" customHeight="1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.75" customHeight="1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.75" customHeight="1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.75" customHeight="1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.75" customHeight="1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.75" customHeight="1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.75" customHeight="1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.75" customHeight="1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.75" customHeight="1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.75" customHeight="1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.75" customHeight="1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.75" customHeight="1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.75" customHeight="1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.75" customHeight="1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.75" customHeight="1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.75" customHeight="1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.75" customHeight="1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.75" customHeight="1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.75" customHeight="1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.75" customHeight="1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.75" customHeight="1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.75" customHeight="1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.75" customHeight="1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.75" customHeight="1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.75" customHeight="1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.75" customHeight="1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.75" customHeight="1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.75" customHeight="1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.75" customHeight="1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.75" customHeight="1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.75" customHeight="1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.75" customHeight="1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.75" customHeight="1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.75" customHeight="1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.75" customHeight="1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.75" customHeight="1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.75" customHeight="1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.75" customHeight="1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.75" customHeight="1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.75" customHeight="1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.75" customHeight="1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.75" customHeight="1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.75" customHeight="1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.75" customHeight="1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.75" customHeight="1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.75" customHeight="1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.75" customHeight="1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.75" customHeight="1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.75" customHeight="1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.75" customHeight="1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.75" customHeight="1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.75" customHeight="1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.75" customHeight="1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.75" customHeight="1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.75" customHeight="1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.75" customHeight="1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.75" customHeight="1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.75" customHeight="1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.75" customHeight="1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.75" customHeight="1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.75" customHeight="1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.75" customHeight="1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.75" customHeight="1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.75" customHeight="1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.75" customHeight="1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.75" customHeight="1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.75" customHeight="1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.75" customHeight="1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.75" customHeight="1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.75" customHeight="1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.75" customHeight="1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.75" customHeight="1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.75" customHeight="1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.75" customHeight="1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.75" customHeight="1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.75" customHeight="1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.75" customHeight="1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.75" customHeight="1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.75" customHeight="1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.75" customHeight="1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.75" customHeight="1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.75" customHeight="1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.75" customHeight="1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.75" customHeight="1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.75" customHeight="1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.75" customHeight="1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.75" customHeight="1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.75" customHeight="1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.75" customHeight="1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.75" customHeight="1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.75" customHeight="1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.75" customHeight="1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.75" customHeight="1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.75" customHeight="1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.75" customHeight="1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.75" customHeight="1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.75" customHeight="1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.75" customHeight="1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.75" customHeight="1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.75" customHeight="1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.75" customHeight="1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.75" customHeight="1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.75" customHeight="1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.75" customHeight="1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.75" customHeight="1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.75" customHeight="1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.75" customHeight="1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.75" customHeight="1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.75" customHeight="1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.75" customHeight="1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.75" customHeight="1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.75" customHeight="1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.75" customHeight="1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.75" customHeight="1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.75" customHeight="1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.75" customHeight="1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.75" customHeight="1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.75" customHeight="1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.75" customHeight="1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.75" customHeight="1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.75" customHeight="1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.75" customHeight="1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.75" customHeight="1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.75" customHeight="1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.75" customHeight="1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.75" customHeight="1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.75" customHeight="1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.75" customHeight="1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.75" customHeight="1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.75" customHeight="1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.75" customHeight="1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.75" customHeight="1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.75" customHeight="1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.75" customHeight="1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.75" customHeight="1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.75" customHeight="1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.75" customHeight="1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.75" customHeight="1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.75" customHeight="1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.75" customHeight="1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.75" customHeight="1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.75" customHeight="1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.75" customHeight="1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.75" customHeight="1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.75" customHeight="1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.75" customHeight="1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.75" customHeight="1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.75" customHeight="1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.75" customHeight="1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.75" customHeight="1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.75" customHeight="1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.75" customHeight="1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.75" customHeight="1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.75" customHeight="1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.75" customHeight="1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.75" customHeight="1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.75" customHeight="1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.75" customHeight="1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.75" customHeight="1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.75" customHeight="1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.75" customHeight="1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.75" customHeight="1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.75" customHeight="1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.75" customHeight="1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.75" customHeight="1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.75" customHeight="1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.75" customHeight="1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.75" customHeight="1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.75" customHeight="1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.75" customHeight="1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.75" customHeight="1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.75" customHeight="1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.75" customHeight="1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.75" customHeight="1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.75" customHeight="1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.75" customHeight="1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.75" customHeight="1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.75" customHeight="1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.75" customHeight="1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.75" customHeight="1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.75" customHeight="1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.75" customHeight="1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.75" customHeight="1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.75" customHeight="1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.75" customHeight="1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.75" customHeight="1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.75" customHeight="1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.75" customHeight="1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.75" customHeight="1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.75" customHeight="1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.75" customHeight="1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.75" customHeight="1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.75" customHeight="1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.75" customHeight="1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.75" customHeight="1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.75" customHeight="1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.75" customHeight="1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.75" customHeight="1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.75" customHeight="1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.75" customHeight="1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.75" customHeight="1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.75" customHeight="1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.75" customHeight="1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.75" customHeight="1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.75" customHeight="1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.75" customHeight="1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.75" customHeight="1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.75" customHeight="1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.75" customHeight="1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.75" customHeight="1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.75" customHeight="1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.75" customHeight="1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.75" customHeight="1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.75" customHeight="1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.75" customHeight="1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.75" customHeight="1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.75" customHeight="1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.75" customHeight="1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.75" customHeight="1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.75" customHeight="1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.75" customHeight="1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.75" customHeight="1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.75" customHeight="1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.75" customHeight="1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.75" customHeight="1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.75" customHeight="1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.75" customHeight="1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.75" customHeight="1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.75" customHeight="1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.75" customHeight="1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.75" customHeight="1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.75" customHeight="1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.75" customHeight="1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.75" customHeight="1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.75" customHeight="1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.75" customHeight="1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.75" customHeight="1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.75" customHeight="1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.75" customHeight="1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.75" customHeight="1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.75" customHeight="1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.75" customHeight="1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.75" customHeight="1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.75" customHeight="1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.75" customHeight="1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.75" customHeight="1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.75" customHeight="1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.75" customHeight="1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.75" customHeight="1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.75" customHeight="1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.75" customHeight="1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.75" customHeight="1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.75" customHeight="1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.75" customHeight="1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.75" customHeight="1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.75" customHeight="1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.75" customHeight="1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.75" customHeight="1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.75" customHeight="1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.75" customHeight="1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.75" customHeight="1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.75" customHeight="1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.75" customHeight="1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.75" customHeight="1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.75" customHeight="1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.75" customHeight="1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.75" customHeight="1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.75" customHeight="1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.75" customHeight="1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.75" customHeight="1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.75" customHeight="1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.75" customHeight="1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.75" customHeight="1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.75" customHeight="1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.75" customHeight="1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.75" customHeight="1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.75" customHeight="1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.75" customHeight="1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.75" customHeight="1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.75" customHeight="1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.75" customHeight="1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.75" customHeight="1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.75" customHeight="1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.75" customHeight="1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.75" customHeight="1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.75" customHeight="1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.75" customHeight="1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.75" customHeight="1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.75" customHeight="1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.75" customHeight="1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.75" customHeight="1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.75" customHeight="1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.75" customHeight="1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.75" customHeight="1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.75" customHeight="1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.75" customHeight="1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.75" customHeight="1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.75" customHeight="1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.75" customHeight="1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.75" customHeight="1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.75" customHeight="1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.75" customHeight="1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.75" customHeight="1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.75" customHeight="1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.75" customHeight="1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.75" customHeight="1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.75" customHeight="1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.75" customHeight="1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.75" customHeight="1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.75" customHeight="1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.75" customHeight="1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.75" customHeight="1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.75" customHeight="1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.75" customHeight="1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.75" customHeight="1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.75" customHeight="1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.75" customHeight="1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.75" customHeight="1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.75" customHeight="1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.75" customHeight="1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.75" customHeight="1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.75" customHeight="1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.75" customHeight="1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.75" customHeight="1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.75" customHeight="1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.75" customHeight="1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.75" customHeight="1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.75" customHeight="1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.75" customHeight="1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.75" customHeight="1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.75" customHeight="1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.75" customHeight="1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.75" customHeight="1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.75" customHeight="1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.75" customHeight="1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.75" customHeight="1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.75" customHeight="1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.75" customHeight="1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.75" customHeight="1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.75" customHeight="1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.75" customHeight="1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.75" customHeight="1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.75" customHeight="1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.75" customHeight="1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.75" customHeight="1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.75" customHeight="1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.75" customHeight="1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.75" customHeight="1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.75" customHeight="1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.75" customHeight="1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.75" customHeight="1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.75" customHeight="1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2.75" customHeight="1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2.75" customHeight="1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2.75" customHeight="1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2.75" customHeight="1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2.75" customHeight="1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2.75" customHeight="1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2.75" customHeight="1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2.75" customHeight="1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2.75" customHeight="1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2.75" customHeight="1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2.75" customHeight="1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2.75" customHeight="1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2.75" customHeight="1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2.75" customHeight="1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2.75" customHeight="1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2.75" customHeight="1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2.75" customHeight="1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2.75" customHeight="1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2.75" customHeight="1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2.75" customHeight="1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2.75" customHeight="1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2.75" customHeight="1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2.75" customHeight="1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2.75" customHeight="1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2.75" customHeight="1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2.75" customHeight="1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2.75" customHeight="1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2.75" customHeight="1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2.75" customHeight="1" x14ac:dyDescent="0.2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2.75" customHeight="1" x14ac:dyDescent="0.2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2.75" customHeight="1" x14ac:dyDescent="0.2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2.75" customHeight="1" x14ac:dyDescent="0.2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2.75" customHeight="1" x14ac:dyDescent="0.2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2.75" customHeight="1" x14ac:dyDescent="0.2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2.75" customHeight="1" x14ac:dyDescent="0.2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2.75" customHeight="1" x14ac:dyDescent="0.2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2.75" customHeight="1" x14ac:dyDescent="0.2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</sheetData>
  <mergeCells count="220">
    <mergeCell ref="E228:F228"/>
    <mergeCell ref="E230:F230"/>
    <mergeCell ref="E231:F231"/>
    <mergeCell ref="E232:F232"/>
    <mergeCell ref="F235:J235"/>
    <mergeCell ref="E218:F218"/>
    <mergeCell ref="E219:F219"/>
    <mergeCell ref="E220:F220"/>
    <mergeCell ref="E221:F221"/>
    <mergeCell ref="E222:F222"/>
    <mergeCell ref="E223:F223"/>
    <mergeCell ref="E225:F225"/>
    <mergeCell ref="E226:F226"/>
    <mergeCell ref="E227:F227"/>
    <mergeCell ref="F210:J210"/>
    <mergeCell ref="C213:L213"/>
    <mergeCell ref="C214:L214"/>
    <mergeCell ref="C215:L215"/>
    <mergeCell ref="E197:F197"/>
    <mergeCell ref="E198:F198"/>
    <mergeCell ref="E199:F199"/>
    <mergeCell ref="E200:F200"/>
    <mergeCell ref="E201:F201"/>
    <mergeCell ref="E203:F203"/>
    <mergeCell ref="E204:F204"/>
    <mergeCell ref="E191:F191"/>
    <mergeCell ref="E192:F192"/>
    <mergeCell ref="E193:F193"/>
    <mergeCell ref="E194:F194"/>
    <mergeCell ref="E195:F195"/>
    <mergeCell ref="E196:F196"/>
    <mergeCell ref="E205:F205"/>
    <mergeCell ref="E206:F206"/>
    <mergeCell ref="F209:J209"/>
    <mergeCell ref="E253:F253"/>
    <mergeCell ref="E254:F254"/>
    <mergeCell ref="E255:F255"/>
    <mergeCell ref="E264:F264"/>
    <mergeCell ref="E266:F266"/>
    <mergeCell ref="E267:F267"/>
    <mergeCell ref="E268:F268"/>
    <mergeCell ref="F271:J271"/>
    <mergeCell ref="F272:J272"/>
    <mergeCell ref="E256:F256"/>
    <mergeCell ref="E257:F257"/>
    <mergeCell ref="E259:F259"/>
    <mergeCell ref="E260:F260"/>
    <mergeCell ref="E261:F261"/>
    <mergeCell ref="E262:F262"/>
    <mergeCell ref="E263:F263"/>
    <mergeCell ref="C240:L240"/>
    <mergeCell ref="C241:L241"/>
    <mergeCell ref="E244:F244"/>
    <mergeCell ref="E245:F245"/>
    <mergeCell ref="E246:F246"/>
    <mergeCell ref="E247:F247"/>
    <mergeCell ref="E249:F249"/>
    <mergeCell ref="E250:F250"/>
    <mergeCell ref="E252:F252"/>
    <mergeCell ref="E169:F169"/>
    <mergeCell ref="E170:F170"/>
    <mergeCell ref="E171:F171"/>
    <mergeCell ref="E172:F172"/>
    <mergeCell ref="E173:F173"/>
    <mergeCell ref="E174:F174"/>
    <mergeCell ref="E175:F175"/>
    <mergeCell ref="F236:J236"/>
    <mergeCell ref="C239:L239"/>
    <mergeCell ref="E176:F176"/>
    <mergeCell ref="E177:F177"/>
    <mergeCell ref="E178:F178"/>
    <mergeCell ref="E179:F179"/>
    <mergeCell ref="E180:F180"/>
    <mergeCell ref="E181:F181"/>
    <mergeCell ref="E182:F182"/>
    <mergeCell ref="E183:F183"/>
    <mergeCell ref="E184:F184"/>
    <mergeCell ref="E185:F185"/>
    <mergeCell ref="E186:F186"/>
    <mergeCell ref="E187:F187"/>
    <mergeCell ref="E188:F188"/>
    <mergeCell ref="E189:F189"/>
    <mergeCell ref="E190:F190"/>
    <mergeCell ref="C164:L164"/>
    <mergeCell ref="C165:L165"/>
    <mergeCell ref="C166:L166"/>
    <mergeCell ref="E148:F148"/>
    <mergeCell ref="E149:F149"/>
    <mergeCell ref="E150:F150"/>
    <mergeCell ref="E151:F151"/>
    <mergeCell ref="E153:F153"/>
    <mergeCell ref="E154:F154"/>
    <mergeCell ref="E155:F155"/>
    <mergeCell ref="E143:F143"/>
    <mergeCell ref="E144:F144"/>
    <mergeCell ref="E145:F145"/>
    <mergeCell ref="E146:F146"/>
    <mergeCell ref="E147:F147"/>
    <mergeCell ref="E156:F156"/>
    <mergeCell ref="E157:F157"/>
    <mergeCell ref="F160:J160"/>
    <mergeCell ref="F161:J161"/>
    <mergeCell ref="E134:F134"/>
    <mergeCell ref="E135:F135"/>
    <mergeCell ref="E136:F136"/>
    <mergeCell ref="E137:F137"/>
    <mergeCell ref="E138:F138"/>
    <mergeCell ref="E139:F139"/>
    <mergeCell ref="E140:F140"/>
    <mergeCell ref="E141:F141"/>
    <mergeCell ref="E142:F142"/>
    <mergeCell ref="E124:F124"/>
    <mergeCell ref="E125:F125"/>
    <mergeCell ref="E126:F126"/>
    <mergeCell ref="E127:F127"/>
    <mergeCell ref="E128:F128"/>
    <mergeCell ref="E129:F129"/>
    <mergeCell ref="E130:F130"/>
    <mergeCell ref="E132:F132"/>
    <mergeCell ref="E133:F133"/>
    <mergeCell ref="C113:L113"/>
    <mergeCell ref="E116:F116"/>
    <mergeCell ref="E117:F117"/>
    <mergeCell ref="E118:F118"/>
    <mergeCell ref="E119:F119"/>
    <mergeCell ref="E120:F120"/>
    <mergeCell ref="E121:F121"/>
    <mergeCell ref="E122:F122"/>
    <mergeCell ref="E123:F123"/>
    <mergeCell ref="E100:F100"/>
    <mergeCell ref="E101:F101"/>
    <mergeCell ref="E102:F102"/>
    <mergeCell ref="E103:F103"/>
    <mergeCell ref="E104:F104"/>
    <mergeCell ref="F107:J107"/>
    <mergeCell ref="F108:J108"/>
    <mergeCell ref="C111:L111"/>
    <mergeCell ref="C112:L112"/>
    <mergeCell ref="E91:F91"/>
    <mergeCell ref="E92:F92"/>
    <mergeCell ref="E93:F93"/>
    <mergeCell ref="E94:F94"/>
    <mergeCell ref="E95:F95"/>
    <mergeCell ref="E96:F96"/>
    <mergeCell ref="E97:F97"/>
    <mergeCell ref="E98:F98"/>
    <mergeCell ref="E99:F99"/>
    <mergeCell ref="E81:F81"/>
    <mergeCell ref="E82:F82"/>
    <mergeCell ref="E83:F83"/>
    <mergeCell ref="E84:F84"/>
    <mergeCell ref="E85:F85"/>
    <mergeCell ref="E86:F86"/>
    <mergeCell ref="E87:F87"/>
    <mergeCell ref="E89:F89"/>
    <mergeCell ref="E90:F90"/>
    <mergeCell ref="E70:F70"/>
    <mergeCell ref="E71:F71"/>
    <mergeCell ref="E72:F72"/>
    <mergeCell ref="E73:F73"/>
    <mergeCell ref="E74:F74"/>
    <mergeCell ref="E76:F76"/>
    <mergeCell ref="E77:F77"/>
    <mergeCell ref="E78:F78"/>
    <mergeCell ref="E79:F79"/>
    <mergeCell ref="E61:F61"/>
    <mergeCell ref="E62:F62"/>
    <mergeCell ref="E63:F63"/>
    <mergeCell ref="E64:F64"/>
    <mergeCell ref="E65:F65"/>
    <mergeCell ref="E66:F66"/>
    <mergeCell ref="E67:F67"/>
    <mergeCell ref="E69:F69"/>
    <mergeCell ref="F52:J52"/>
    <mergeCell ref="F53:J53"/>
    <mergeCell ref="C56:L56"/>
    <mergeCell ref="C57:L57"/>
    <mergeCell ref="C58:L58"/>
    <mergeCell ref="E49:F49"/>
    <mergeCell ref="E22:F22"/>
    <mergeCell ref="E24:F24"/>
    <mergeCell ref="E25:F25"/>
    <mergeCell ref="E27:F27"/>
    <mergeCell ref="E28:F28"/>
    <mergeCell ref="E30:F30"/>
    <mergeCell ref="E31:F31"/>
    <mergeCell ref="E32:F32"/>
    <mergeCell ref="E33:F33"/>
    <mergeCell ref="E43:F43"/>
    <mergeCell ref="E44:F44"/>
    <mergeCell ref="E45:F45"/>
    <mergeCell ref="E46:F46"/>
    <mergeCell ref="E47:F47"/>
    <mergeCell ref="E48:F48"/>
    <mergeCell ref="E34:F34"/>
    <mergeCell ref="E36:F36"/>
    <mergeCell ref="E37:F37"/>
    <mergeCell ref="E38:F38"/>
    <mergeCell ref="E39:F39"/>
    <mergeCell ref="E40:F40"/>
    <mergeCell ref="E41:F41"/>
    <mergeCell ref="E42:F4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C2:L2"/>
    <mergeCell ref="C3:L3"/>
    <mergeCell ref="C4:L4"/>
    <mergeCell ref="E7:F7"/>
    <mergeCell ref="E8:F8"/>
    <mergeCell ref="E9:F9"/>
    <mergeCell ref="E10:F10"/>
    <mergeCell ref="E11:F11"/>
    <mergeCell ref="E12:F12"/>
  </mergeCells>
  <pageMargins left="0.7" right="0.7" top="0.75" bottom="0.75" header="0" footer="0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01 - BORDNORMAL</vt:lpstr>
      <vt:lpstr>cell_CoefGeneral</vt:lpstr>
      <vt:lpstr>'01 - BORDNORMAL'!Zone_d_impression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Marion RABOUTET</dc:creator>
  <cp:lastModifiedBy>Marion RABOUTET</cp:lastModifiedBy>
  <cp:lastPrinted>2024-01-10T18:06:52Z</cp:lastPrinted>
  <dcterms:created xsi:type="dcterms:W3CDTF">2024-01-10T17:34:19Z</dcterms:created>
  <dcterms:modified xsi:type="dcterms:W3CDTF">2024-01-10T18:07:37Z</dcterms:modified>
</cp:coreProperties>
</file>